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tart here" sheetId="1" r:id="rId1"/>
    <sheet name="Dashboard" sheetId="2" r:id="rId2"/>
    <sheet name="Settings" sheetId="3" r:id="rId3"/>
    <sheet name="People" sheetId="4" r:id="rId4"/>
    <sheet name="Eligibility" sheetId="5" r:id="rId5"/>
    <sheet name="Availability" sheetId="6" r:id="rId6"/>
    <sheet name="Required shifts" sheetId="7" r:id="rId7"/>
    <sheet name="Assignments" sheetId="8" r:id="rId8"/>
    <sheet name="Results" sheetId="9" r:id="rId9"/>
    <sheet name="Absence cover" sheetId="10" r:id="rId10"/>
    <sheet name="Fivexer import" sheetId="11" r:id="rId11"/>
  </sheets>
  <calcPr calcId="191029" fullCalcOnLoad="1" forceFullCalc="1"/>
</workbook>
</file>

<file path=xl/styles.xml><?xml version="1.0" encoding="utf-8"?>
<styleSheet xmlns="http://schemas.openxmlformats.org/spreadsheetml/2006/main">
  <fonts count="3">
    <font>
      <sz val="11"/>
      <name val="Aptos"/>
    </font>
    <font>
      <b/>
      <sz val="18"/>
      <color rgb="FFA91A7A"/>
      <name val="Aptos Display"/>
    </font>
    <font>
      <b/>
      <sz val="11"/>
      <color rgb="FFFFFFFF"/>
      <name val="Aptos"/>
    </font>
  </fonts>
  <fills count="4">
    <fill>
      <patternFill patternType="none"/>
    </fill>
    <fill>
      <patternFill patternType="gray125"/>
    </fill>
    <fill>
      <patternFill patternType="solid">
        <fgColor rgb="FF4A1637"/>
      </patternFill>
    </fill>
    <fill>
      <patternFill patternType="solid">
        <fgColor rgb="FFFFF2CC"/>
      </patternFill>
    </fill>
  </fills>
  <borders count="1">
    <border/>
  </borders>
  <cellStyleXfs count="1">
    <xf/>
  </cellStyleXfs>
  <cellXfs count="6">
    <xf fontId="0" fillId="0" borderId="0" xfId="0"/>
    <xf fontId="1" fillId="0" borderId="0" xfId="0" applyFont="1"/>
    <xf fontId="2" fillId="2" borderId="0" xfId="0" applyFont="1" applyFill="1"/>
    <xf fontId="0" fillId="3" borderId="0" xfId="0" applyFill="1"/>
    <xf fontId="0" fillId="3" borderId="0" xfId="0" numFmtId="22" applyFill="1" applyNumberFormat="1"/>
    <xf fontId="0" fillId="0" borderId="0" xfId="0" applyProtection="1">
      <protection locked="1"/>
    </xf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22" customWidth="1"/>
    <col min="2" max="2" width="95" customWidth="1"/>
  </cols>
  <sheetData>
    <row r="1" ht="28" customHeight="1">
      <c r="A1" s="1" t="inlineStr">
        <is>
          <t xml:space="preserve">Weekly Staffing &amp; Cover Planner</t>
        </is>
      </c>
    </row>
    <row r="2">
      <c r="A2" s="0" t="inlineStr">
        <is>
          <t xml:space="preserve">1.1 - September 2026</t>
        </is>
      </c>
    </row>
    <row r="3">
      <c r="A3" s="0" t="inlineStr">
        <is>
          <t xml:space="preserve">Use this workbook to find coverage gaps, assignment conflicts and possible cover before publishing a week.</t>
        </is>
      </c>
    </row>
    <row r="4">
      <c r="A4" s="0" t="inlineStr">
        <is>
          <t xml:space="preserve">How to use it</t>
        </is>
      </c>
    </row>
    <row r="5">
      <c r="A5" s="0" t="inlineStr">
        <is>
          <t xml:space="preserve">1</t>
        </is>
      </c>
      <c r="B5" s="0" t="inlineStr">
        <is>
          <t xml:space="preserve">Set your own planning thresholds on Settings.</t>
        </is>
      </c>
    </row>
    <row r="6">
      <c r="A6" s="0" t="inlineStr">
        <is>
          <t xml:space="preserve">2</t>
        </is>
      </c>
      <c r="B6" s="0" t="inlineStr">
        <is>
          <t xml:space="preserve">Replace the example rows on People, Eligibility, Availability and Required shifts.</t>
        </is>
      </c>
    </row>
    <row r="7">
      <c r="A7" s="0" t="inlineStr">
        <is>
          <t xml:space="preserve">3</t>
        </is>
      </c>
      <c r="B7" s="0" t="inlineStr">
        <is>
          <t xml:space="preserve">Add one row per worker assignment on Assignments.</t>
        </is>
      </c>
    </row>
    <row r="8">
      <c r="A8" s="0" t="inlineStr">
        <is>
          <t xml:space="preserve">4</t>
        </is>
      </c>
      <c r="B8" s="0" t="inlineStr">
        <is>
          <t xml:space="preserve">Resolve the priorities on Dashboard and the detail on Results.</t>
        </is>
      </c>
    </row>
    <row r="9">
      <c r="A9" s="0" t="inlineStr">
        <is>
          <t xml:space="preserve">5</t>
        </is>
      </c>
      <c r="B9" s="0" t="inlineStr">
        <is>
          <t xml:space="preserve">For an absence, enter the shift and worker ids on Absence cover.</t>
        </is>
      </c>
    </row>
    <row r="10">
      <c r="A10" s="0" t="inlineStr">
        <is>
          <t xml:space="preserve">6</t>
        </is>
      </c>
      <c r="B10" s="0" t="inlineStr">
        <is>
          <t xml:space="preserve">Copy Fivexer import to CSV when you are ready to upload workers and tags.</t>
        </is>
      </c>
    </row>
    <row r="11">
      <c r="A11" s="0" t="inlineStr">
        <is>
          <t xml:space="preserve">What the result means</t>
        </is>
      </c>
    </row>
    <row r="12">
      <c r="A12" s="0" t="inlineStr">
        <is>
          <t xml:space="preserve">Red / CHECK</t>
        </is>
      </c>
      <c r="B12" s="0" t="inlineStr">
        <is>
          <t xml:space="preserve">A conflict was detected in the entered data.</t>
        </is>
      </c>
    </row>
    <row r="13">
      <c r="A13" s="0" t="inlineStr">
        <is>
          <t xml:space="preserve">Amber / GAP</t>
        </is>
      </c>
      <c r="B13" s="0" t="inlineStr">
        <is>
          <t xml:space="preserve">Coverage or information needs a planner review.</t>
        </is>
      </c>
    </row>
    <row r="14">
      <c r="A14" s="0" t="inlineStr">
        <is>
          <t xml:space="preserve">Green / OK</t>
        </is>
      </c>
      <c r="B14" s="0" t="inlineStr">
        <is>
          <t xml:space="preserve">No issue was found by that check. This is not a compliance result.</t>
        </is>
      </c>
    </row>
    <row r="15">
      <c r="A15" s="0" t="inlineStr">
        <is>
          <t xml:space="preserve">Limits</t>
        </is>
      </c>
    </row>
    <row r="16">
      <c r="A16" s="0" t="inlineStr">
        <is>
          <t xml:space="preserve">•</t>
        </is>
      </c>
      <c r="B16" s="0" t="inlineStr">
        <is>
          <t xml:space="preserve">The workbook checks only the data entered in it.</t>
        </is>
      </c>
    </row>
    <row r="17">
      <c r="A17" s="0" t="inlineStr">
        <is>
          <t xml:space="preserve">•</t>
        </is>
      </c>
      <c r="B17" s="0" t="inlineStr">
        <is>
          <t xml:space="preserve">Skills and site permissions are labels supplied by you; the workbook does not verify evidence or expiry.</t>
        </is>
      </c>
    </row>
    <row r="18">
      <c r="A18" s="0" t="inlineStr">
        <is>
          <t xml:space="preserve">•</t>
        </is>
      </c>
      <c r="B18" s="0" t="inlineStr">
        <is>
          <t xml:space="preserve">Hours are planning totals, not payroll calculations or working-time compliance advice.</t>
        </is>
      </c>
    </row>
    <row r="19">
      <c r="A19" s="0" t="inlineStr">
        <is>
          <t xml:space="preserve">•</t>
        </is>
      </c>
      <c r="B19" s="0" t="inlineStr">
        <is>
          <t xml:space="preserve">Absence-cover candidates are filtered, not automatically assigned. A planner makes the final decision.</t>
        </is>
      </c>
    </row>
    <row r="20">
      <c r="A20" s="0" t="inlineStr">
        <is>
          <t xml:space="preserve">Input cells are pale yellow. Formula cells have a white background. No macros, add-ins or external connections.</t>
        </is>
      </c>
    </row>
    <row r="21">
      <c r="A21" s="0" t="inlineStr">
        <is>
          <t xml:space="preserve">Questions or corrections: hello@5xer.com</t>
        </is>
      </c>
    </row>
  </sheetData>
  <pageMargins left="0.3" right="0.3" top="0.5" bottom="0.5" header="0.2" footer="0.2"/>
</worksheet>
</file>

<file path=xl/worksheets/sheet10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20" customWidth="1"/>
    <col min="2" max="2" width="22" customWidth="1"/>
    <col min="3" max="3" width="22" customWidth="1"/>
    <col min="4" max="4" width="18" customWidth="1"/>
    <col min="5" max="5" width="18" customWidth="1"/>
    <col min="6" max="6" width="18" customWidth="1"/>
    <col min="7" max="7" width="22" customWidth="1"/>
    <col min="8" max="8" width="48" customWidth="1"/>
  </cols>
  <sheetData>
    <row r="1" ht="28" customHeight="1">
      <c r="A1" s="1" t="inlineStr">
        <is>
          <t xml:space="preserve">Absence cover assessment</t>
        </is>
      </c>
    </row>
    <row r="2">
      <c r="A2" s="0" t="inlineStr">
        <is>
          <t xml:space="preserve">Affected shift ID</t>
        </is>
      </c>
      <c r="B2" s="3" t="inlineStr">
        <is>
          <t xml:space="preserve">S-1003</t>
        </is>
      </c>
    </row>
    <row r="3">
      <c r="A3" s="0" t="inlineStr">
        <is>
          <t xml:space="preserve">Absent worker ID</t>
        </is>
      </c>
      <c r="B3" s="3" t="inlineStr">
        <is>
          <t xml:space="preserve">W-117</t>
        </is>
      </c>
    </row>
    <row r="4">
      <c r="A4" s="0" t="inlineStr">
        <is>
          <t xml:space="preserve">Candidate worker ID</t>
        </is>
      </c>
      <c r="B4" s="0" t="inlineStr">
        <is>
          <t xml:space="preserve">Worker name</t>
        </is>
      </c>
      <c r="C4" s="0" t="inlineStr">
        <is>
          <t xml:space="preserve">Current assigned hours</t>
        </is>
      </c>
      <c r="D4" s="0" t="inlineStr">
        <is>
          <t xml:space="preserve">Availability</t>
        </is>
      </c>
      <c r="E4" s="0" t="inlineStr">
        <is>
          <t xml:space="preserve">Overlap</t>
        </is>
      </c>
      <c r="F4" s="0" t="inlineStr">
        <is>
          <t xml:space="preserve">Skill</t>
        </is>
      </c>
      <c r="G4" s="0" t="inlineStr">
        <is>
          <t xml:space="preserve">Site permission</t>
        </is>
      </c>
      <c r="H4" s="0" t="inlineStr">
        <is>
          <t xml:space="preserve">Assessment</t>
        </is>
      </c>
    </row>
    <row r="5">
      <c r="A5" s="5">
        <f>IFERROR(INDEX(People!$A$2:$A$101,ROW()-4),"")</f>
        <v/>
      </c>
      <c r="B5" s="5">
        <f>IFERROR(INDEX(People!$B$2:$B$101,ROW()-4),"")</f>
        <v/>
      </c>
      <c r="C5" s="5">
        <f>IF(A5="","",SUMIF(Assignments!$C$2:$C$201,A5,Assignments!$E$2:$E$201))</f>
        <v/>
      </c>
      <c r="D5" s="5">
        <f>IF(A5="","",IF(COUNTIFS(Availability!$A$2:$A$201,A5,Availability!$B$2:$B$201,"&lt;="&amp;INDEX('Required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5" s="5">
        <f>IF(A5="","",IF(COUNTIFS(Assignments!$C$2:$C$201,A5,Assignments!$B$2:$B$201,$B$2)&gt;0,"Already assigned",IF(SUMPRODUCT((Assignments!$C$2:$C$201=A5)*(IFERROR(INDEX('Required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5" s="5">
        <f>IF(A5="","",IF(COUNTIFS(Eligibility!$A$2:$A$301,A5,Eligibility!$B$2:$B$301,"Skill",Eligibility!$C$2:$C$301,INDEX('Required shifts'!$F$2:$F$101,MATCH($B$2,'Required shifts'!$A$2:$A$101,0)),Eligibility!$D$2:$D$301,"Current")&gt;0,"OK","Missing skill"))</f>
        <v/>
      </c>
      <c r="G5" s="5">
        <f>IF(A5="","",IF(COUNTIFS(Eligibility!$A$2:$A$301,A5,Eligibility!$B$2:$B$301,"Site permission",Eligibility!$C$2:$C$301,INDEX('Required shifts'!$G$2:$G$101,MATCH($B$2,'Required shifts'!$A$2:$A$101,0)),Eligibility!$D$2:$D$301,"Current")&gt;0,"OK","Missing permission"))</f>
        <v/>
      </c>
      <c r="H5" s="5">
        <f>IF(A5="","",IF(A5=$B$3,"EXCLUDED - absent",IF(COUNTIF(D5:G5,"&lt;&gt;OK")=0,"CANDIDATE - planner review","EXCLUDED - "&amp;TEXTJOIN("; ",TRUE,IF(D5:G5&lt;&gt;"OK",D5:G5,"")))))</f>
        <v/>
      </c>
    </row>
    <row r="6">
      <c r="A6" s="5">
        <f>IFERROR(INDEX(People!$A$2:$A$101,ROW()-4),"")</f>
        <v/>
      </c>
      <c r="B6" s="5">
        <f>IFERROR(INDEX(People!$B$2:$B$101,ROW()-4),"")</f>
        <v/>
      </c>
      <c r="C6" s="5">
        <f>IF(A6="","",SUMIF(Assignments!$C$2:$C$201,A6,Assignments!$E$2:$E$201))</f>
        <v/>
      </c>
      <c r="D6" s="5">
        <f>IF(A6="","",IF(COUNTIFS(Availability!$A$2:$A$201,A6,Availability!$B$2:$B$201,"&lt;="&amp;INDEX('Required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6" s="5">
        <f>IF(A6="","",IF(COUNTIFS(Assignments!$C$2:$C$201,A6,Assignments!$B$2:$B$201,$B$2)&gt;0,"Already assigned",IF(SUMPRODUCT((Assignments!$C$2:$C$201=A6)*(IFERROR(INDEX('Required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6" s="5">
        <f>IF(A6="","",IF(COUNTIFS(Eligibility!$A$2:$A$301,A6,Eligibility!$B$2:$B$301,"Skill",Eligibility!$C$2:$C$301,INDEX('Required shifts'!$F$2:$F$101,MATCH($B$2,'Required shifts'!$A$2:$A$101,0)),Eligibility!$D$2:$D$301,"Current")&gt;0,"OK","Missing skill"))</f>
        <v/>
      </c>
      <c r="G6" s="5">
        <f>IF(A6="","",IF(COUNTIFS(Eligibility!$A$2:$A$301,A6,Eligibility!$B$2:$B$301,"Site permission",Eligibility!$C$2:$C$301,INDEX('Required shifts'!$G$2:$G$101,MATCH($B$2,'Required shifts'!$A$2:$A$101,0)),Eligibility!$D$2:$D$301,"Current")&gt;0,"OK","Missing permission"))</f>
        <v/>
      </c>
      <c r="H6" s="5">
        <f>IF(A6="","",IF(A6=$B$3,"EXCLUDED - absent",IF(COUNTIF(D6:G6,"&lt;&gt;OK")=0,"CANDIDATE - planner review","EXCLUDED - "&amp;TEXTJOIN("; ",TRUE,IF(D6:G6&lt;&gt;"OK",D6:G6,"")))))</f>
        <v/>
      </c>
    </row>
    <row r="7">
      <c r="A7" s="5">
        <f>IFERROR(INDEX(People!$A$2:$A$101,ROW()-4),"")</f>
        <v/>
      </c>
      <c r="B7" s="5">
        <f>IFERROR(INDEX(People!$B$2:$B$101,ROW()-4),"")</f>
        <v/>
      </c>
      <c r="C7" s="5">
        <f>IF(A7="","",SUMIF(Assignments!$C$2:$C$201,A7,Assignments!$E$2:$E$201))</f>
        <v/>
      </c>
      <c r="D7" s="5">
        <f>IF(A7="","",IF(COUNTIFS(Availability!$A$2:$A$201,A7,Availability!$B$2:$B$201,"&lt;="&amp;INDEX('Required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7" s="5">
        <f>IF(A7="","",IF(COUNTIFS(Assignments!$C$2:$C$201,A7,Assignments!$B$2:$B$201,$B$2)&gt;0,"Already assigned",IF(SUMPRODUCT((Assignments!$C$2:$C$201=A7)*(IFERROR(INDEX('Required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7" s="5">
        <f>IF(A7="","",IF(COUNTIFS(Eligibility!$A$2:$A$301,A7,Eligibility!$B$2:$B$301,"Skill",Eligibility!$C$2:$C$301,INDEX('Required shifts'!$F$2:$F$101,MATCH($B$2,'Required shifts'!$A$2:$A$101,0)),Eligibility!$D$2:$D$301,"Current")&gt;0,"OK","Missing skill"))</f>
        <v/>
      </c>
      <c r="G7" s="5">
        <f>IF(A7="","",IF(COUNTIFS(Eligibility!$A$2:$A$301,A7,Eligibility!$B$2:$B$301,"Site permission",Eligibility!$C$2:$C$301,INDEX('Required shifts'!$G$2:$G$101,MATCH($B$2,'Required shifts'!$A$2:$A$101,0)),Eligibility!$D$2:$D$301,"Current")&gt;0,"OK","Missing permission"))</f>
        <v/>
      </c>
      <c r="H7" s="5">
        <f>IF(A7="","",IF(A7=$B$3,"EXCLUDED - absent",IF(COUNTIF(D7:G7,"&lt;&gt;OK")=0,"CANDIDATE - planner review","EXCLUDED - "&amp;TEXTJOIN("; ",TRUE,IF(D7:G7&lt;&gt;"OK",D7:G7,"")))))</f>
        <v/>
      </c>
    </row>
    <row r="8">
      <c r="A8" s="5">
        <f>IFERROR(INDEX(People!$A$2:$A$101,ROW()-4),"")</f>
        <v/>
      </c>
      <c r="B8" s="5">
        <f>IFERROR(INDEX(People!$B$2:$B$101,ROW()-4),"")</f>
        <v/>
      </c>
      <c r="C8" s="5">
        <f>IF(A8="","",SUMIF(Assignments!$C$2:$C$201,A8,Assignments!$E$2:$E$201))</f>
        <v/>
      </c>
      <c r="D8" s="5">
        <f>IF(A8="","",IF(COUNTIFS(Availability!$A$2:$A$201,A8,Availability!$B$2:$B$201,"&lt;="&amp;INDEX('Required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8" s="5">
        <f>IF(A8="","",IF(COUNTIFS(Assignments!$C$2:$C$201,A8,Assignments!$B$2:$B$201,$B$2)&gt;0,"Already assigned",IF(SUMPRODUCT((Assignments!$C$2:$C$201=A8)*(IFERROR(INDEX('Required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8" s="5">
        <f>IF(A8="","",IF(COUNTIFS(Eligibility!$A$2:$A$301,A8,Eligibility!$B$2:$B$301,"Skill",Eligibility!$C$2:$C$301,INDEX('Required shifts'!$F$2:$F$101,MATCH($B$2,'Required shifts'!$A$2:$A$101,0)),Eligibility!$D$2:$D$301,"Current")&gt;0,"OK","Missing skill"))</f>
        <v/>
      </c>
      <c r="G8" s="5">
        <f>IF(A8="","",IF(COUNTIFS(Eligibility!$A$2:$A$301,A8,Eligibility!$B$2:$B$301,"Site permission",Eligibility!$C$2:$C$301,INDEX('Required shifts'!$G$2:$G$101,MATCH($B$2,'Required shifts'!$A$2:$A$101,0)),Eligibility!$D$2:$D$301,"Current")&gt;0,"OK","Missing permission"))</f>
        <v/>
      </c>
      <c r="H8" s="5">
        <f>IF(A8="","",IF(A8=$B$3,"EXCLUDED - absent",IF(COUNTIF(D8:G8,"&lt;&gt;OK")=0,"CANDIDATE - planner review","EXCLUDED - "&amp;TEXTJOIN("; ",TRUE,IF(D8:G8&lt;&gt;"OK",D8:G8,"")))))</f>
        <v/>
      </c>
    </row>
    <row r="9">
      <c r="A9" s="5">
        <f>IFERROR(INDEX(People!$A$2:$A$101,ROW()-4),"")</f>
        <v/>
      </c>
      <c r="B9" s="5">
        <f>IFERROR(INDEX(People!$B$2:$B$101,ROW()-4),"")</f>
        <v/>
      </c>
      <c r="C9" s="5">
        <f>IF(A9="","",SUMIF(Assignments!$C$2:$C$201,A9,Assignments!$E$2:$E$201))</f>
        <v/>
      </c>
      <c r="D9" s="5">
        <f>IF(A9="","",IF(COUNTIFS(Availability!$A$2:$A$201,A9,Availability!$B$2:$B$201,"&lt;="&amp;INDEX('Required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9" s="5">
        <f>IF(A9="","",IF(COUNTIFS(Assignments!$C$2:$C$201,A9,Assignments!$B$2:$B$201,$B$2)&gt;0,"Already assigned",IF(SUMPRODUCT((Assignments!$C$2:$C$201=A9)*(IFERROR(INDEX('Required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9" s="5">
        <f>IF(A9="","",IF(COUNTIFS(Eligibility!$A$2:$A$301,A9,Eligibility!$B$2:$B$301,"Skill",Eligibility!$C$2:$C$301,INDEX('Required shifts'!$F$2:$F$101,MATCH($B$2,'Required shifts'!$A$2:$A$101,0)),Eligibility!$D$2:$D$301,"Current")&gt;0,"OK","Missing skill"))</f>
        <v/>
      </c>
      <c r="G9" s="5">
        <f>IF(A9="","",IF(COUNTIFS(Eligibility!$A$2:$A$301,A9,Eligibility!$B$2:$B$301,"Site permission",Eligibility!$C$2:$C$301,INDEX('Required shifts'!$G$2:$G$101,MATCH($B$2,'Required shifts'!$A$2:$A$101,0)),Eligibility!$D$2:$D$301,"Current")&gt;0,"OK","Missing permission"))</f>
        <v/>
      </c>
      <c r="H9" s="5">
        <f>IF(A9="","",IF(A9=$B$3,"EXCLUDED - absent",IF(COUNTIF(D9:G9,"&lt;&gt;OK")=0,"CANDIDATE - planner review","EXCLUDED - "&amp;TEXTJOIN("; ",TRUE,IF(D9:G9&lt;&gt;"OK",D9:G9,"")))))</f>
        <v/>
      </c>
    </row>
    <row r="10">
      <c r="A10" s="5">
        <f>IFERROR(INDEX(People!$A$2:$A$101,ROW()-4),"")</f>
        <v/>
      </c>
      <c r="B10" s="5">
        <f>IFERROR(INDEX(People!$B$2:$B$101,ROW()-4),"")</f>
        <v/>
      </c>
      <c r="C10" s="5">
        <f>IF(A10="","",SUMIF(Assignments!$C$2:$C$201,A10,Assignments!$E$2:$E$201))</f>
        <v/>
      </c>
      <c r="D10" s="5">
        <f>IF(A10="","",IF(COUNTIFS(Availability!$A$2:$A$201,A10,Availability!$B$2:$B$201,"&lt;="&amp;INDEX('Required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0" s="5">
        <f>IF(A10="","",IF(COUNTIFS(Assignments!$C$2:$C$201,A10,Assignments!$B$2:$B$201,$B$2)&gt;0,"Already assigned",IF(SUMPRODUCT((Assignments!$C$2:$C$201=A10)*(IFERROR(INDEX('Required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0" s="5">
        <f>IF(A10="","",IF(COUNTIFS(Eligibility!$A$2:$A$301,A10,Eligibility!$B$2:$B$301,"Skill",Eligibility!$C$2:$C$301,INDEX('Required shifts'!$F$2:$F$101,MATCH($B$2,'Required shifts'!$A$2:$A$101,0)),Eligibility!$D$2:$D$301,"Current")&gt;0,"OK","Missing skill"))</f>
        <v/>
      </c>
      <c r="G10" s="5">
        <f>IF(A10="","",IF(COUNTIFS(Eligibility!$A$2:$A$301,A10,Eligibility!$B$2:$B$301,"Site permission",Eligibility!$C$2:$C$301,INDEX('Required shifts'!$G$2:$G$101,MATCH($B$2,'Required shifts'!$A$2:$A$101,0)),Eligibility!$D$2:$D$301,"Current")&gt;0,"OK","Missing permission"))</f>
        <v/>
      </c>
      <c r="H10" s="5">
        <f>IF(A10="","",IF(A10=$B$3,"EXCLUDED - absent",IF(COUNTIF(D10:G10,"&lt;&gt;OK")=0,"CANDIDATE - planner review","EXCLUDED - "&amp;TEXTJOIN("; ",TRUE,IF(D10:G10&lt;&gt;"OK",D10:G10,"")))))</f>
        <v/>
      </c>
    </row>
    <row r="11">
      <c r="A11" s="5">
        <f>IFERROR(INDEX(People!$A$2:$A$101,ROW()-4),"")</f>
        <v/>
      </c>
      <c r="B11" s="5">
        <f>IFERROR(INDEX(People!$B$2:$B$101,ROW()-4),"")</f>
        <v/>
      </c>
      <c r="C11" s="5">
        <f>IF(A11="","",SUMIF(Assignments!$C$2:$C$201,A11,Assignments!$E$2:$E$201))</f>
        <v/>
      </c>
      <c r="D11" s="5">
        <f>IF(A11="","",IF(COUNTIFS(Availability!$A$2:$A$201,A11,Availability!$B$2:$B$201,"&lt;="&amp;INDEX('Required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1" s="5">
        <f>IF(A11="","",IF(COUNTIFS(Assignments!$C$2:$C$201,A11,Assignments!$B$2:$B$201,$B$2)&gt;0,"Already assigned",IF(SUMPRODUCT((Assignments!$C$2:$C$201=A11)*(IFERROR(INDEX('Required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1" s="5">
        <f>IF(A11="","",IF(COUNTIFS(Eligibility!$A$2:$A$301,A11,Eligibility!$B$2:$B$301,"Skill",Eligibility!$C$2:$C$301,INDEX('Required shifts'!$F$2:$F$101,MATCH($B$2,'Required shifts'!$A$2:$A$101,0)),Eligibility!$D$2:$D$301,"Current")&gt;0,"OK","Missing skill"))</f>
        <v/>
      </c>
      <c r="G11" s="5">
        <f>IF(A11="","",IF(COUNTIFS(Eligibility!$A$2:$A$301,A11,Eligibility!$B$2:$B$301,"Site permission",Eligibility!$C$2:$C$301,INDEX('Required shifts'!$G$2:$G$101,MATCH($B$2,'Required shifts'!$A$2:$A$101,0)),Eligibility!$D$2:$D$301,"Current")&gt;0,"OK","Missing permission"))</f>
        <v/>
      </c>
      <c r="H11" s="5">
        <f>IF(A11="","",IF(A11=$B$3,"EXCLUDED - absent",IF(COUNTIF(D11:G11,"&lt;&gt;OK")=0,"CANDIDATE - planner review","EXCLUDED - "&amp;TEXTJOIN("; ",TRUE,IF(D11:G11&lt;&gt;"OK",D11:G11,"")))))</f>
        <v/>
      </c>
    </row>
    <row r="12">
      <c r="A12" s="5">
        <f>IFERROR(INDEX(People!$A$2:$A$101,ROW()-4),"")</f>
        <v/>
      </c>
      <c r="B12" s="5">
        <f>IFERROR(INDEX(People!$B$2:$B$101,ROW()-4),"")</f>
        <v/>
      </c>
      <c r="C12" s="5">
        <f>IF(A12="","",SUMIF(Assignments!$C$2:$C$201,A12,Assignments!$E$2:$E$201))</f>
        <v/>
      </c>
      <c r="D12" s="5">
        <f>IF(A12="","",IF(COUNTIFS(Availability!$A$2:$A$201,A12,Availability!$B$2:$B$201,"&lt;="&amp;INDEX('Required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2" s="5">
        <f>IF(A12="","",IF(COUNTIFS(Assignments!$C$2:$C$201,A12,Assignments!$B$2:$B$201,$B$2)&gt;0,"Already assigned",IF(SUMPRODUCT((Assignments!$C$2:$C$201=A12)*(IFERROR(INDEX('Required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2" s="5">
        <f>IF(A12="","",IF(COUNTIFS(Eligibility!$A$2:$A$301,A12,Eligibility!$B$2:$B$301,"Skill",Eligibility!$C$2:$C$301,INDEX('Required shifts'!$F$2:$F$101,MATCH($B$2,'Required shifts'!$A$2:$A$101,0)),Eligibility!$D$2:$D$301,"Current")&gt;0,"OK","Missing skill"))</f>
        <v/>
      </c>
      <c r="G12" s="5">
        <f>IF(A12="","",IF(COUNTIFS(Eligibility!$A$2:$A$301,A12,Eligibility!$B$2:$B$301,"Site permission",Eligibility!$C$2:$C$301,INDEX('Required shifts'!$G$2:$G$101,MATCH($B$2,'Required shifts'!$A$2:$A$101,0)),Eligibility!$D$2:$D$301,"Current")&gt;0,"OK","Missing permission"))</f>
        <v/>
      </c>
      <c r="H12" s="5">
        <f>IF(A12="","",IF(A12=$B$3,"EXCLUDED - absent",IF(COUNTIF(D12:G12,"&lt;&gt;OK")=0,"CANDIDATE - planner review","EXCLUDED - "&amp;TEXTJOIN("; ",TRUE,IF(D12:G12&lt;&gt;"OK",D12:G12,"")))))</f>
        <v/>
      </c>
    </row>
    <row r="13">
      <c r="A13" s="5">
        <f>IFERROR(INDEX(People!$A$2:$A$101,ROW()-4),"")</f>
        <v/>
      </c>
      <c r="B13" s="5">
        <f>IFERROR(INDEX(People!$B$2:$B$101,ROW()-4),"")</f>
        <v/>
      </c>
      <c r="C13" s="5">
        <f>IF(A13="","",SUMIF(Assignments!$C$2:$C$201,A13,Assignments!$E$2:$E$201))</f>
        <v/>
      </c>
      <c r="D13" s="5">
        <f>IF(A13="","",IF(COUNTIFS(Availability!$A$2:$A$201,A13,Availability!$B$2:$B$201,"&lt;="&amp;INDEX('Required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3" s="5">
        <f>IF(A13="","",IF(COUNTIFS(Assignments!$C$2:$C$201,A13,Assignments!$B$2:$B$201,$B$2)&gt;0,"Already assigned",IF(SUMPRODUCT((Assignments!$C$2:$C$201=A13)*(IFERROR(INDEX('Required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3" s="5">
        <f>IF(A13="","",IF(COUNTIFS(Eligibility!$A$2:$A$301,A13,Eligibility!$B$2:$B$301,"Skill",Eligibility!$C$2:$C$301,INDEX('Required shifts'!$F$2:$F$101,MATCH($B$2,'Required shifts'!$A$2:$A$101,0)),Eligibility!$D$2:$D$301,"Current")&gt;0,"OK","Missing skill"))</f>
        <v/>
      </c>
      <c r="G13" s="5">
        <f>IF(A13="","",IF(COUNTIFS(Eligibility!$A$2:$A$301,A13,Eligibility!$B$2:$B$301,"Site permission",Eligibility!$C$2:$C$301,INDEX('Required shifts'!$G$2:$G$101,MATCH($B$2,'Required shifts'!$A$2:$A$101,0)),Eligibility!$D$2:$D$301,"Current")&gt;0,"OK","Missing permission"))</f>
        <v/>
      </c>
      <c r="H13" s="5">
        <f>IF(A13="","",IF(A13=$B$3,"EXCLUDED - absent",IF(COUNTIF(D13:G13,"&lt;&gt;OK")=0,"CANDIDATE - planner review","EXCLUDED - "&amp;TEXTJOIN("; ",TRUE,IF(D13:G13&lt;&gt;"OK",D13:G13,"")))))</f>
        <v/>
      </c>
    </row>
    <row r="14">
      <c r="A14" s="5">
        <f>IFERROR(INDEX(People!$A$2:$A$101,ROW()-4),"")</f>
        <v/>
      </c>
      <c r="B14" s="5">
        <f>IFERROR(INDEX(People!$B$2:$B$101,ROW()-4),"")</f>
        <v/>
      </c>
      <c r="C14" s="5">
        <f>IF(A14="","",SUMIF(Assignments!$C$2:$C$201,A14,Assignments!$E$2:$E$201))</f>
        <v/>
      </c>
      <c r="D14" s="5">
        <f>IF(A14="","",IF(COUNTIFS(Availability!$A$2:$A$201,A14,Availability!$B$2:$B$201,"&lt;="&amp;INDEX('Required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4" s="5">
        <f>IF(A14="","",IF(COUNTIFS(Assignments!$C$2:$C$201,A14,Assignments!$B$2:$B$201,$B$2)&gt;0,"Already assigned",IF(SUMPRODUCT((Assignments!$C$2:$C$201=A14)*(IFERROR(INDEX('Required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4" s="5">
        <f>IF(A14="","",IF(COUNTIFS(Eligibility!$A$2:$A$301,A14,Eligibility!$B$2:$B$301,"Skill",Eligibility!$C$2:$C$301,INDEX('Required shifts'!$F$2:$F$101,MATCH($B$2,'Required shifts'!$A$2:$A$101,0)),Eligibility!$D$2:$D$301,"Current")&gt;0,"OK","Missing skill"))</f>
        <v/>
      </c>
      <c r="G14" s="5">
        <f>IF(A14="","",IF(COUNTIFS(Eligibility!$A$2:$A$301,A14,Eligibility!$B$2:$B$301,"Site permission",Eligibility!$C$2:$C$301,INDEX('Required shifts'!$G$2:$G$101,MATCH($B$2,'Required shifts'!$A$2:$A$101,0)),Eligibility!$D$2:$D$301,"Current")&gt;0,"OK","Missing permission"))</f>
        <v/>
      </c>
      <c r="H14" s="5">
        <f>IF(A14="","",IF(A14=$B$3,"EXCLUDED - absent",IF(COUNTIF(D14:G14,"&lt;&gt;OK")=0,"CANDIDATE - planner review","EXCLUDED - "&amp;TEXTJOIN("; ",TRUE,IF(D14:G14&lt;&gt;"OK",D14:G14,"")))))</f>
        <v/>
      </c>
    </row>
    <row r="15">
      <c r="A15" s="5">
        <f>IFERROR(INDEX(People!$A$2:$A$101,ROW()-4),"")</f>
        <v/>
      </c>
      <c r="B15" s="5">
        <f>IFERROR(INDEX(People!$B$2:$B$101,ROW()-4),"")</f>
        <v/>
      </c>
      <c r="C15" s="5">
        <f>IF(A15="","",SUMIF(Assignments!$C$2:$C$201,A15,Assignments!$E$2:$E$201))</f>
        <v/>
      </c>
      <c r="D15" s="5">
        <f>IF(A15="","",IF(COUNTIFS(Availability!$A$2:$A$201,A15,Availability!$B$2:$B$201,"&lt;="&amp;INDEX('Required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5" s="5">
        <f>IF(A15="","",IF(COUNTIFS(Assignments!$C$2:$C$201,A15,Assignments!$B$2:$B$201,$B$2)&gt;0,"Already assigned",IF(SUMPRODUCT((Assignments!$C$2:$C$201=A15)*(IFERROR(INDEX('Required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5" s="5">
        <f>IF(A15="","",IF(COUNTIFS(Eligibility!$A$2:$A$301,A15,Eligibility!$B$2:$B$301,"Skill",Eligibility!$C$2:$C$301,INDEX('Required shifts'!$F$2:$F$101,MATCH($B$2,'Required shifts'!$A$2:$A$101,0)),Eligibility!$D$2:$D$301,"Current")&gt;0,"OK","Missing skill"))</f>
        <v/>
      </c>
      <c r="G15" s="5">
        <f>IF(A15="","",IF(COUNTIFS(Eligibility!$A$2:$A$301,A15,Eligibility!$B$2:$B$301,"Site permission",Eligibility!$C$2:$C$301,INDEX('Required shifts'!$G$2:$G$101,MATCH($B$2,'Required shifts'!$A$2:$A$101,0)),Eligibility!$D$2:$D$301,"Current")&gt;0,"OK","Missing permission"))</f>
        <v/>
      </c>
      <c r="H15" s="5">
        <f>IF(A15="","",IF(A15=$B$3,"EXCLUDED - absent",IF(COUNTIF(D15:G15,"&lt;&gt;OK")=0,"CANDIDATE - planner review","EXCLUDED - "&amp;TEXTJOIN("; ",TRUE,IF(D15:G15&lt;&gt;"OK",D15:G15,"")))))</f>
        <v/>
      </c>
    </row>
    <row r="16">
      <c r="A16" s="5">
        <f>IFERROR(INDEX(People!$A$2:$A$101,ROW()-4),"")</f>
        <v/>
      </c>
      <c r="B16" s="5">
        <f>IFERROR(INDEX(People!$B$2:$B$101,ROW()-4),"")</f>
        <v/>
      </c>
      <c r="C16" s="5">
        <f>IF(A16="","",SUMIF(Assignments!$C$2:$C$201,A16,Assignments!$E$2:$E$201))</f>
        <v/>
      </c>
      <c r="D16" s="5">
        <f>IF(A16="","",IF(COUNTIFS(Availability!$A$2:$A$201,A16,Availability!$B$2:$B$201,"&lt;="&amp;INDEX('Required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6" s="5">
        <f>IF(A16="","",IF(COUNTIFS(Assignments!$C$2:$C$201,A16,Assignments!$B$2:$B$201,$B$2)&gt;0,"Already assigned",IF(SUMPRODUCT((Assignments!$C$2:$C$201=A16)*(IFERROR(INDEX('Required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6" s="5">
        <f>IF(A16="","",IF(COUNTIFS(Eligibility!$A$2:$A$301,A16,Eligibility!$B$2:$B$301,"Skill",Eligibility!$C$2:$C$301,INDEX('Required shifts'!$F$2:$F$101,MATCH($B$2,'Required shifts'!$A$2:$A$101,0)),Eligibility!$D$2:$D$301,"Current")&gt;0,"OK","Missing skill"))</f>
        <v/>
      </c>
      <c r="G16" s="5">
        <f>IF(A16="","",IF(COUNTIFS(Eligibility!$A$2:$A$301,A16,Eligibility!$B$2:$B$301,"Site permission",Eligibility!$C$2:$C$301,INDEX('Required shifts'!$G$2:$G$101,MATCH($B$2,'Required shifts'!$A$2:$A$101,0)),Eligibility!$D$2:$D$301,"Current")&gt;0,"OK","Missing permission"))</f>
        <v/>
      </c>
      <c r="H16" s="5">
        <f>IF(A16="","",IF(A16=$B$3,"EXCLUDED - absent",IF(COUNTIF(D16:G16,"&lt;&gt;OK")=0,"CANDIDATE - planner review","EXCLUDED - "&amp;TEXTJOIN("; ",TRUE,IF(D16:G16&lt;&gt;"OK",D16:G16,"")))))</f>
        <v/>
      </c>
    </row>
    <row r="17">
      <c r="A17" s="5">
        <f>IFERROR(INDEX(People!$A$2:$A$101,ROW()-4),"")</f>
        <v/>
      </c>
      <c r="B17" s="5">
        <f>IFERROR(INDEX(People!$B$2:$B$101,ROW()-4),"")</f>
        <v/>
      </c>
      <c r="C17" s="5">
        <f>IF(A17="","",SUMIF(Assignments!$C$2:$C$201,A17,Assignments!$E$2:$E$201))</f>
        <v/>
      </c>
      <c r="D17" s="5">
        <f>IF(A17="","",IF(COUNTIFS(Availability!$A$2:$A$201,A17,Availability!$B$2:$B$201,"&lt;="&amp;INDEX('Required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7" s="5">
        <f>IF(A17="","",IF(COUNTIFS(Assignments!$C$2:$C$201,A17,Assignments!$B$2:$B$201,$B$2)&gt;0,"Already assigned",IF(SUMPRODUCT((Assignments!$C$2:$C$201=A17)*(IFERROR(INDEX('Required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7" s="5">
        <f>IF(A17="","",IF(COUNTIFS(Eligibility!$A$2:$A$301,A17,Eligibility!$B$2:$B$301,"Skill",Eligibility!$C$2:$C$301,INDEX('Required shifts'!$F$2:$F$101,MATCH($B$2,'Required shifts'!$A$2:$A$101,0)),Eligibility!$D$2:$D$301,"Current")&gt;0,"OK","Missing skill"))</f>
        <v/>
      </c>
      <c r="G17" s="5">
        <f>IF(A17="","",IF(COUNTIFS(Eligibility!$A$2:$A$301,A17,Eligibility!$B$2:$B$301,"Site permission",Eligibility!$C$2:$C$301,INDEX('Required shifts'!$G$2:$G$101,MATCH($B$2,'Required shifts'!$A$2:$A$101,0)),Eligibility!$D$2:$D$301,"Current")&gt;0,"OK","Missing permission"))</f>
        <v/>
      </c>
      <c r="H17" s="5">
        <f>IF(A17="","",IF(A17=$B$3,"EXCLUDED - absent",IF(COUNTIF(D17:G17,"&lt;&gt;OK")=0,"CANDIDATE - planner review","EXCLUDED - "&amp;TEXTJOIN("; ",TRUE,IF(D17:G17&lt;&gt;"OK",D17:G17,"")))))</f>
        <v/>
      </c>
    </row>
    <row r="18">
      <c r="A18" s="5">
        <f>IFERROR(INDEX(People!$A$2:$A$101,ROW()-4),"")</f>
        <v/>
      </c>
      <c r="B18" s="5">
        <f>IFERROR(INDEX(People!$B$2:$B$101,ROW()-4),"")</f>
        <v/>
      </c>
      <c r="C18" s="5">
        <f>IF(A18="","",SUMIF(Assignments!$C$2:$C$201,A18,Assignments!$E$2:$E$201))</f>
        <v/>
      </c>
      <c r="D18" s="5">
        <f>IF(A18="","",IF(COUNTIFS(Availability!$A$2:$A$201,A18,Availability!$B$2:$B$201,"&lt;="&amp;INDEX('Required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8" s="5">
        <f>IF(A18="","",IF(COUNTIFS(Assignments!$C$2:$C$201,A18,Assignments!$B$2:$B$201,$B$2)&gt;0,"Already assigned",IF(SUMPRODUCT((Assignments!$C$2:$C$201=A18)*(IFERROR(INDEX('Required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8" s="5">
        <f>IF(A18="","",IF(COUNTIFS(Eligibility!$A$2:$A$301,A18,Eligibility!$B$2:$B$301,"Skill",Eligibility!$C$2:$C$301,INDEX('Required shifts'!$F$2:$F$101,MATCH($B$2,'Required shifts'!$A$2:$A$101,0)),Eligibility!$D$2:$D$301,"Current")&gt;0,"OK","Missing skill"))</f>
        <v/>
      </c>
      <c r="G18" s="5">
        <f>IF(A18="","",IF(COUNTIFS(Eligibility!$A$2:$A$301,A18,Eligibility!$B$2:$B$301,"Site permission",Eligibility!$C$2:$C$301,INDEX('Required shifts'!$G$2:$G$101,MATCH($B$2,'Required shifts'!$A$2:$A$101,0)),Eligibility!$D$2:$D$301,"Current")&gt;0,"OK","Missing permission"))</f>
        <v/>
      </c>
      <c r="H18" s="5">
        <f>IF(A18="","",IF(A18=$B$3,"EXCLUDED - absent",IF(COUNTIF(D18:G18,"&lt;&gt;OK")=0,"CANDIDATE - planner review","EXCLUDED - "&amp;TEXTJOIN("; ",TRUE,IF(D18:G18&lt;&gt;"OK",D18:G18,"")))))</f>
        <v/>
      </c>
    </row>
    <row r="19">
      <c r="A19" s="5">
        <f>IFERROR(INDEX(People!$A$2:$A$101,ROW()-4),"")</f>
        <v/>
      </c>
      <c r="B19" s="5">
        <f>IFERROR(INDEX(People!$B$2:$B$101,ROW()-4),"")</f>
        <v/>
      </c>
      <c r="C19" s="5">
        <f>IF(A19="","",SUMIF(Assignments!$C$2:$C$201,A19,Assignments!$E$2:$E$201))</f>
        <v/>
      </c>
      <c r="D19" s="5">
        <f>IF(A19="","",IF(COUNTIFS(Availability!$A$2:$A$201,A19,Availability!$B$2:$B$201,"&lt;="&amp;INDEX('Required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9" s="5">
        <f>IF(A19="","",IF(COUNTIFS(Assignments!$C$2:$C$201,A19,Assignments!$B$2:$B$201,$B$2)&gt;0,"Already assigned",IF(SUMPRODUCT((Assignments!$C$2:$C$201=A19)*(IFERROR(INDEX('Required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9" s="5">
        <f>IF(A19="","",IF(COUNTIFS(Eligibility!$A$2:$A$301,A19,Eligibility!$B$2:$B$301,"Skill",Eligibility!$C$2:$C$301,INDEX('Required shifts'!$F$2:$F$101,MATCH($B$2,'Required shifts'!$A$2:$A$101,0)),Eligibility!$D$2:$D$301,"Current")&gt;0,"OK","Missing skill"))</f>
        <v/>
      </c>
      <c r="G19" s="5">
        <f>IF(A19="","",IF(COUNTIFS(Eligibility!$A$2:$A$301,A19,Eligibility!$B$2:$B$301,"Site permission",Eligibility!$C$2:$C$301,INDEX('Required shifts'!$G$2:$G$101,MATCH($B$2,'Required shifts'!$A$2:$A$101,0)),Eligibility!$D$2:$D$301,"Current")&gt;0,"OK","Missing permission"))</f>
        <v/>
      </c>
      <c r="H19" s="5">
        <f>IF(A19="","",IF(A19=$B$3,"EXCLUDED - absent",IF(COUNTIF(D19:G19,"&lt;&gt;OK")=0,"CANDIDATE - planner review","EXCLUDED - "&amp;TEXTJOIN("; ",TRUE,IF(D19:G19&lt;&gt;"OK",D19:G19,"")))))</f>
        <v/>
      </c>
    </row>
    <row r="20">
      <c r="A20" s="5">
        <f>IFERROR(INDEX(People!$A$2:$A$101,ROW()-4),"")</f>
        <v/>
      </c>
      <c r="B20" s="5">
        <f>IFERROR(INDEX(People!$B$2:$B$101,ROW()-4),"")</f>
        <v/>
      </c>
      <c r="C20" s="5">
        <f>IF(A20="","",SUMIF(Assignments!$C$2:$C$201,A20,Assignments!$E$2:$E$201))</f>
        <v/>
      </c>
      <c r="D20" s="5">
        <f>IF(A20="","",IF(COUNTIFS(Availability!$A$2:$A$201,A20,Availability!$B$2:$B$201,"&lt;="&amp;INDEX('Required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20" s="5">
        <f>IF(A20="","",IF(COUNTIFS(Assignments!$C$2:$C$201,A20,Assignments!$B$2:$B$201,$B$2)&gt;0,"Already assigned",IF(SUMPRODUCT((Assignments!$C$2:$C$201=A20)*(IFERROR(INDEX('Required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20" s="5">
        <f>IF(A20="","",IF(COUNTIFS(Eligibility!$A$2:$A$301,A20,Eligibility!$B$2:$B$301,"Skill",Eligibility!$C$2:$C$301,INDEX('Required shifts'!$F$2:$F$101,MATCH($B$2,'Required shifts'!$A$2:$A$101,0)),Eligibility!$D$2:$D$301,"Current")&gt;0,"OK","Missing skill"))</f>
        <v/>
      </c>
      <c r="G20" s="5">
        <f>IF(A20="","",IF(COUNTIFS(Eligibility!$A$2:$A$301,A20,Eligibility!$B$2:$B$301,"Site permission",Eligibility!$C$2:$C$301,INDEX('Required shifts'!$G$2:$G$101,MATCH($B$2,'Required shifts'!$A$2:$A$101,0)),Eligibility!$D$2:$D$301,"Current")&gt;0,"OK","Missing permission"))</f>
        <v/>
      </c>
      <c r="H20" s="5">
        <f>IF(A20="","",IF(A20=$B$3,"EXCLUDED - absent",IF(COUNTIF(D20:G20,"&lt;&gt;OK")=0,"CANDIDATE - planner review","EXCLUDED - "&amp;TEXTJOIN("; ",TRUE,IF(D20:G20&lt;&gt;"OK",D20:G20,"")))))</f>
        <v/>
      </c>
    </row>
    <row r="21">
      <c r="A21" s="5">
        <f>IFERROR(INDEX(People!$A$2:$A$101,ROW()-4),"")</f>
        <v/>
      </c>
      <c r="B21" s="5">
        <f>IFERROR(INDEX(People!$B$2:$B$101,ROW()-4),"")</f>
        <v/>
      </c>
      <c r="C21" s="5">
        <f>IF(A21="","",SUMIF(Assignments!$C$2:$C$201,A21,Assignments!$E$2:$E$201))</f>
        <v/>
      </c>
      <c r="D21" s="5">
        <f>IF(A21="","",IF(COUNTIFS(Availability!$A$2:$A$201,A21,Availability!$B$2:$B$201,"&lt;="&amp;INDEX('Required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21" s="5">
        <f>IF(A21="","",IF(COUNTIFS(Assignments!$C$2:$C$201,A21,Assignments!$B$2:$B$201,$B$2)&gt;0,"Already assigned",IF(SUMPRODUCT((Assignments!$C$2:$C$201=A21)*(IFERROR(INDEX('Required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21" s="5">
        <f>IF(A21="","",IF(COUNTIFS(Eligibility!$A$2:$A$301,A21,Eligibility!$B$2:$B$301,"Skill",Eligibility!$C$2:$C$301,INDEX('Required shifts'!$F$2:$F$101,MATCH($B$2,'Required shifts'!$A$2:$A$101,0)),Eligibility!$D$2:$D$301,"Current")&gt;0,"OK","Missing skill"))</f>
        <v/>
      </c>
      <c r="G21" s="5">
        <f>IF(A21="","",IF(COUNTIFS(Eligibility!$A$2:$A$301,A21,Eligibility!$B$2:$B$301,"Site permission",Eligibility!$C$2:$C$301,INDEX('Required shifts'!$G$2:$G$101,MATCH($B$2,'Required shifts'!$A$2:$A$101,0)),Eligibility!$D$2:$D$301,"Current")&gt;0,"OK","Missing permission"))</f>
        <v/>
      </c>
      <c r="H21" s="5">
        <f>IF(A21="","",IF(A21=$B$3,"EXCLUDED - absent",IF(COUNTIF(D21:G21,"&lt;&gt;OK")=0,"CANDIDATE - planner review","EXCLUDED - "&amp;TEXTJOIN("; ",TRUE,IF(D21:G21&lt;&gt;"OK",D21:G21,"")))))</f>
        <v/>
      </c>
    </row>
    <row r="22">
      <c r="A22" s="5">
        <f>IFERROR(INDEX(People!$A$2:$A$101,ROW()-4),"")</f>
        <v/>
      </c>
      <c r="B22" s="5">
        <f>IFERROR(INDEX(People!$B$2:$B$101,ROW()-4),"")</f>
        <v/>
      </c>
      <c r="C22" s="5">
        <f>IF(A22="","",SUMIF(Assignments!$C$2:$C$201,A22,Assignments!$E$2:$E$201))</f>
        <v/>
      </c>
      <c r="D22" s="5">
        <f>IF(A22="","",IF(COUNTIFS(Availability!$A$2:$A$201,A22,Availability!$B$2:$B$201,"&lt;="&amp;INDEX('Required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22" s="5">
        <f>IF(A22="","",IF(COUNTIFS(Assignments!$C$2:$C$201,A22,Assignments!$B$2:$B$201,$B$2)&gt;0,"Already assigned",IF(SUMPRODUCT((Assignments!$C$2:$C$201=A22)*(IFERROR(INDEX('Required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22" s="5">
        <f>IF(A22="","",IF(COUNTIFS(Eligibility!$A$2:$A$301,A22,Eligibility!$B$2:$B$301,"Skill",Eligibility!$C$2:$C$301,INDEX('Required shifts'!$F$2:$F$101,MATCH($B$2,'Required shifts'!$A$2:$A$101,0)),Eligibility!$D$2:$D$301,"Current")&gt;0,"OK","Missing skill"))</f>
        <v/>
      </c>
      <c r="G22" s="5">
        <f>IF(A22="","",IF(COUNTIFS(Eligibility!$A$2:$A$301,A22,Eligibility!$B$2:$B$301,"Site permission",Eligibility!$C$2:$C$301,INDEX('Required shifts'!$G$2:$G$101,MATCH($B$2,'Required shifts'!$A$2:$A$101,0)),Eligibility!$D$2:$D$301,"Current")&gt;0,"OK","Missing permission"))</f>
        <v/>
      </c>
      <c r="H22" s="5">
        <f>IF(A22="","",IF(A22=$B$3,"EXCLUDED - absent",IF(COUNTIF(D22:G22,"&lt;&gt;OK")=0,"CANDIDATE - planner review","EXCLUDED - "&amp;TEXTJOIN("; ",TRUE,IF(D22:G22&lt;&gt;"OK",D22:G22,"")))))</f>
        <v/>
      </c>
    </row>
    <row r="23">
      <c r="A23" s="5">
        <f>IFERROR(INDEX(People!$A$2:$A$101,ROW()-4),"")</f>
        <v/>
      </c>
      <c r="B23" s="5">
        <f>IFERROR(INDEX(People!$B$2:$B$101,ROW()-4),"")</f>
        <v/>
      </c>
      <c r="C23" s="5">
        <f>IF(A23="","",SUMIF(Assignments!$C$2:$C$201,A23,Assignments!$E$2:$E$201))</f>
        <v/>
      </c>
      <c r="D23" s="5">
        <f>IF(A23="","",IF(COUNTIFS(Availability!$A$2:$A$201,A23,Availability!$B$2:$B$201,"&lt;="&amp;INDEX('Required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23" s="5">
        <f>IF(A23="","",IF(COUNTIFS(Assignments!$C$2:$C$201,A23,Assignments!$B$2:$B$201,$B$2)&gt;0,"Already assigned",IF(SUMPRODUCT((Assignments!$C$2:$C$201=A23)*(IFERROR(INDEX('Required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23" s="5">
        <f>IF(A23="","",IF(COUNTIFS(Eligibility!$A$2:$A$301,A23,Eligibility!$B$2:$B$301,"Skill",Eligibility!$C$2:$C$301,INDEX('Required shifts'!$F$2:$F$101,MATCH($B$2,'Required shifts'!$A$2:$A$101,0)),Eligibility!$D$2:$D$301,"Current")&gt;0,"OK","Missing skill"))</f>
        <v/>
      </c>
      <c r="G23" s="5">
        <f>IF(A23="","",IF(COUNTIFS(Eligibility!$A$2:$A$301,A23,Eligibility!$B$2:$B$301,"Site permission",Eligibility!$C$2:$C$301,INDEX('Required shifts'!$G$2:$G$101,MATCH($B$2,'Required shifts'!$A$2:$A$101,0)),Eligibility!$D$2:$D$301,"Current")&gt;0,"OK","Missing permission"))</f>
        <v/>
      </c>
      <c r="H23" s="5">
        <f>IF(A23="","",IF(A23=$B$3,"EXCLUDED - absent",IF(COUNTIF(D23:G23,"&lt;&gt;OK")=0,"CANDIDATE - planner review","EXCLUDED - "&amp;TEXTJOIN("; ",TRUE,IF(D23:G23&lt;&gt;"OK",D23:G23,"")))))</f>
        <v/>
      </c>
    </row>
    <row r="24">
      <c r="A24" s="5">
        <f>IFERROR(INDEX(People!$A$2:$A$101,ROW()-4),"")</f>
        <v/>
      </c>
      <c r="B24" s="5">
        <f>IFERROR(INDEX(People!$B$2:$B$101,ROW()-4),"")</f>
        <v/>
      </c>
      <c r="C24" s="5">
        <f>IF(A24="","",SUMIF(Assignments!$C$2:$C$201,A24,Assignments!$E$2:$E$201))</f>
        <v/>
      </c>
      <c r="D24" s="5">
        <f>IF(A24="","",IF(COUNTIFS(Availability!$A$2:$A$201,A24,Availability!$B$2:$B$201,"&lt;="&amp;INDEX('Required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24" s="5">
        <f>IF(A24="","",IF(COUNTIFS(Assignments!$C$2:$C$201,A24,Assignments!$B$2:$B$201,$B$2)&gt;0,"Already assigned",IF(SUMPRODUCT((Assignments!$C$2:$C$201=A24)*(IFERROR(INDEX('Required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24" s="5">
        <f>IF(A24="","",IF(COUNTIFS(Eligibility!$A$2:$A$301,A24,Eligibility!$B$2:$B$301,"Skill",Eligibility!$C$2:$C$301,INDEX('Required shifts'!$F$2:$F$101,MATCH($B$2,'Required shifts'!$A$2:$A$101,0)),Eligibility!$D$2:$D$301,"Current")&gt;0,"OK","Missing skill"))</f>
        <v/>
      </c>
      <c r="G24" s="5">
        <f>IF(A24="","",IF(COUNTIFS(Eligibility!$A$2:$A$301,A24,Eligibility!$B$2:$B$301,"Site permission",Eligibility!$C$2:$C$301,INDEX('Required shifts'!$G$2:$G$101,MATCH($B$2,'Required shifts'!$A$2:$A$101,0)),Eligibility!$D$2:$D$301,"Current")&gt;0,"OK","Missing permission"))</f>
        <v/>
      </c>
      <c r="H24" s="5">
        <f>IF(A24="","",IF(A24=$B$3,"EXCLUDED - absent",IF(COUNTIF(D24:G24,"&lt;&gt;OK")=0,"CANDIDATE - planner review","EXCLUDED - "&amp;TEXTJOIN("; ",TRUE,IF(D24:G24&lt;&gt;"OK",D24:G24,"")))))</f>
        <v/>
      </c>
    </row>
    <row r="25">
      <c r="A25" s="5">
        <f>IFERROR(INDEX(People!$A$2:$A$101,ROW()-4),"")</f>
        <v/>
      </c>
      <c r="B25" s="5">
        <f>IFERROR(INDEX(People!$B$2:$B$101,ROW()-4),"")</f>
        <v/>
      </c>
      <c r="C25" s="5">
        <f>IF(A25="","",SUMIF(Assignments!$C$2:$C$201,A25,Assignments!$E$2:$E$201))</f>
        <v/>
      </c>
      <c r="D25" s="5">
        <f>IF(A25="","",IF(COUNTIFS(Availability!$A$2:$A$201,A25,Availability!$B$2:$B$201,"&lt;="&amp;INDEX('Required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25" s="5">
        <f>IF(A25="","",IF(COUNTIFS(Assignments!$C$2:$C$201,A25,Assignments!$B$2:$B$201,$B$2)&gt;0,"Already assigned",IF(SUMPRODUCT((Assignments!$C$2:$C$201=A25)*(IFERROR(INDEX('Required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25" s="5">
        <f>IF(A25="","",IF(COUNTIFS(Eligibility!$A$2:$A$301,A25,Eligibility!$B$2:$B$301,"Skill",Eligibility!$C$2:$C$301,INDEX('Required shifts'!$F$2:$F$101,MATCH($B$2,'Required shifts'!$A$2:$A$101,0)),Eligibility!$D$2:$D$301,"Current")&gt;0,"OK","Missing skill"))</f>
        <v/>
      </c>
      <c r="G25" s="5">
        <f>IF(A25="","",IF(COUNTIFS(Eligibility!$A$2:$A$301,A25,Eligibility!$B$2:$B$301,"Site permission",Eligibility!$C$2:$C$301,INDEX('Required shifts'!$G$2:$G$101,MATCH($B$2,'Required shifts'!$A$2:$A$101,0)),Eligibility!$D$2:$D$301,"Current")&gt;0,"OK","Missing permission"))</f>
        <v/>
      </c>
      <c r="H25" s="5">
        <f>IF(A25="","",IF(A25=$B$3,"EXCLUDED - absent",IF(COUNTIF(D25:G25,"&lt;&gt;OK")=0,"CANDIDATE - planner review","EXCLUDED - "&amp;TEXTJOIN("; ",TRUE,IF(D25:G25&lt;&gt;"OK",D25:G25,"")))))</f>
        <v/>
      </c>
    </row>
    <row r="26">
      <c r="A26" s="5">
        <f>IFERROR(INDEX(People!$A$2:$A$101,ROW()-4),"")</f>
        <v/>
      </c>
      <c r="B26" s="5">
        <f>IFERROR(INDEX(People!$B$2:$B$101,ROW()-4),"")</f>
        <v/>
      </c>
      <c r="C26" s="5">
        <f>IF(A26="","",SUMIF(Assignments!$C$2:$C$201,A26,Assignments!$E$2:$E$201))</f>
        <v/>
      </c>
      <c r="D26" s="5">
        <f>IF(A26="","",IF(COUNTIFS(Availability!$A$2:$A$201,A26,Availability!$B$2:$B$201,"&lt;="&amp;INDEX('Required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26" s="5">
        <f>IF(A26="","",IF(COUNTIFS(Assignments!$C$2:$C$201,A26,Assignments!$B$2:$B$201,$B$2)&gt;0,"Already assigned",IF(SUMPRODUCT((Assignments!$C$2:$C$201=A26)*(IFERROR(INDEX('Required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26" s="5">
        <f>IF(A26="","",IF(COUNTIFS(Eligibility!$A$2:$A$301,A26,Eligibility!$B$2:$B$301,"Skill",Eligibility!$C$2:$C$301,INDEX('Required shifts'!$F$2:$F$101,MATCH($B$2,'Required shifts'!$A$2:$A$101,0)),Eligibility!$D$2:$D$301,"Current")&gt;0,"OK","Missing skill"))</f>
        <v/>
      </c>
      <c r="G26" s="5">
        <f>IF(A26="","",IF(COUNTIFS(Eligibility!$A$2:$A$301,A26,Eligibility!$B$2:$B$301,"Site permission",Eligibility!$C$2:$C$301,INDEX('Required shifts'!$G$2:$G$101,MATCH($B$2,'Required shifts'!$A$2:$A$101,0)),Eligibility!$D$2:$D$301,"Current")&gt;0,"OK","Missing permission"))</f>
        <v/>
      </c>
      <c r="H26" s="5">
        <f>IF(A26="","",IF(A26=$B$3,"EXCLUDED - absent",IF(COUNTIF(D26:G26,"&lt;&gt;OK")=0,"CANDIDATE - planner review","EXCLUDED - "&amp;TEXTJOIN("; ",TRUE,IF(D26:G26&lt;&gt;"OK",D26:G26,"")))))</f>
        <v/>
      </c>
    </row>
    <row r="27">
      <c r="A27" s="5">
        <f>IFERROR(INDEX(People!$A$2:$A$101,ROW()-4),"")</f>
        <v/>
      </c>
      <c r="B27" s="5">
        <f>IFERROR(INDEX(People!$B$2:$B$101,ROW()-4),"")</f>
        <v/>
      </c>
      <c r="C27" s="5">
        <f>IF(A27="","",SUMIF(Assignments!$C$2:$C$201,A27,Assignments!$E$2:$E$201))</f>
        <v/>
      </c>
      <c r="D27" s="5">
        <f>IF(A27="","",IF(COUNTIFS(Availability!$A$2:$A$201,A27,Availability!$B$2:$B$201,"&lt;="&amp;INDEX('Required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27" s="5">
        <f>IF(A27="","",IF(COUNTIFS(Assignments!$C$2:$C$201,A27,Assignments!$B$2:$B$201,$B$2)&gt;0,"Already assigned",IF(SUMPRODUCT((Assignments!$C$2:$C$201=A27)*(IFERROR(INDEX('Required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27" s="5">
        <f>IF(A27="","",IF(COUNTIFS(Eligibility!$A$2:$A$301,A27,Eligibility!$B$2:$B$301,"Skill",Eligibility!$C$2:$C$301,INDEX('Required shifts'!$F$2:$F$101,MATCH($B$2,'Required shifts'!$A$2:$A$101,0)),Eligibility!$D$2:$D$301,"Current")&gt;0,"OK","Missing skill"))</f>
        <v/>
      </c>
      <c r="G27" s="5">
        <f>IF(A27="","",IF(COUNTIFS(Eligibility!$A$2:$A$301,A27,Eligibility!$B$2:$B$301,"Site permission",Eligibility!$C$2:$C$301,INDEX('Required shifts'!$G$2:$G$101,MATCH($B$2,'Required shifts'!$A$2:$A$101,0)),Eligibility!$D$2:$D$301,"Current")&gt;0,"OK","Missing permission"))</f>
        <v/>
      </c>
      <c r="H27" s="5">
        <f>IF(A27="","",IF(A27=$B$3,"EXCLUDED - absent",IF(COUNTIF(D27:G27,"&lt;&gt;OK")=0,"CANDIDATE - planner review","EXCLUDED - "&amp;TEXTJOIN("; ",TRUE,IF(D27:G27&lt;&gt;"OK",D27:G27,"")))))</f>
        <v/>
      </c>
    </row>
    <row r="28">
      <c r="A28" s="5">
        <f>IFERROR(INDEX(People!$A$2:$A$101,ROW()-4),"")</f>
        <v/>
      </c>
      <c r="B28" s="5">
        <f>IFERROR(INDEX(People!$B$2:$B$101,ROW()-4),"")</f>
        <v/>
      </c>
      <c r="C28" s="5">
        <f>IF(A28="","",SUMIF(Assignments!$C$2:$C$201,A28,Assignments!$E$2:$E$201))</f>
        <v/>
      </c>
      <c r="D28" s="5">
        <f>IF(A28="","",IF(COUNTIFS(Availability!$A$2:$A$201,A28,Availability!$B$2:$B$201,"&lt;="&amp;INDEX('Required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28" s="5">
        <f>IF(A28="","",IF(COUNTIFS(Assignments!$C$2:$C$201,A28,Assignments!$B$2:$B$201,$B$2)&gt;0,"Already assigned",IF(SUMPRODUCT((Assignments!$C$2:$C$201=A28)*(IFERROR(INDEX('Required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28" s="5">
        <f>IF(A28="","",IF(COUNTIFS(Eligibility!$A$2:$A$301,A28,Eligibility!$B$2:$B$301,"Skill",Eligibility!$C$2:$C$301,INDEX('Required shifts'!$F$2:$F$101,MATCH($B$2,'Required shifts'!$A$2:$A$101,0)),Eligibility!$D$2:$D$301,"Current")&gt;0,"OK","Missing skill"))</f>
        <v/>
      </c>
      <c r="G28" s="5">
        <f>IF(A28="","",IF(COUNTIFS(Eligibility!$A$2:$A$301,A28,Eligibility!$B$2:$B$301,"Site permission",Eligibility!$C$2:$C$301,INDEX('Required shifts'!$G$2:$G$101,MATCH($B$2,'Required shifts'!$A$2:$A$101,0)),Eligibility!$D$2:$D$301,"Current")&gt;0,"OK","Missing permission"))</f>
        <v/>
      </c>
      <c r="H28" s="5">
        <f>IF(A28="","",IF(A28=$B$3,"EXCLUDED - absent",IF(COUNTIF(D28:G28,"&lt;&gt;OK")=0,"CANDIDATE - planner review","EXCLUDED - "&amp;TEXTJOIN("; ",TRUE,IF(D28:G28&lt;&gt;"OK",D28:G28,"")))))</f>
        <v/>
      </c>
    </row>
    <row r="29">
      <c r="A29" s="5">
        <f>IFERROR(INDEX(People!$A$2:$A$101,ROW()-4),"")</f>
        <v/>
      </c>
      <c r="B29" s="5">
        <f>IFERROR(INDEX(People!$B$2:$B$101,ROW()-4),"")</f>
        <v/>
      </c>
      <c r="C29" s="5">
        <f>IF(A29="","",SUMIF(Assignments!$C$2:$C$201,A29,Assignments!$E$2:$E$201))</f>
        <v/>
      </c>
      <c r="D29" s="5">
        <f>IF(A29="","",IF(COUNTIFS(Availability!$A$2:$A$201,A29,Availability!$B$2:$B$201,"&lt;="&amp;INDEX('Required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29" s="5">
        <f>IF(A29="","",IF(COUNTIFS(Assignments!$C$2:$C$201,A29,Assignments!$B$2:$B$201,$B$2)&gt;0,"Already assigned",IF(SUMPRODUCT((Assignments!$C$2:$C$201=A29)*(IFERROR(INDEX('Required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29" s="5">
        <f>IF(A29="","",IF(COUNTIFS(Eligibility!$A$2:$A$301,A29,Eligibility!$B$2:$B$301,"Skill",Eligibility!$C$2:$C$301,INDEX('Required shifts'!$F$2:$F$101,MATCH($B$2,'Required shifts'!$A$2:$A$101,0)),Eligibility!$D$2:$D$301,"Current")&gt;0,"OK","Missing skill"))</f>
        <v/>
      </c>
      <c r="G29" s="5">
        <f>IF(A29="","",IF(COUNTIFS(Eligibility!$A$2:$A$301,A29,Eligibility!$B$2:$B$301,"Site permission",Eligibility!$C$2:$C$301,INDEX('Required shifts'!$G$2:$G$101,MATCH($B$2,'Required shifts'!$A$2:$A$101,0)),Eligibility!$D$2:$D$301,"Current")&gt;0,"OK","Missing permission"))</f>
        <v/>
      </c>
      <c r="H29" s="5">
        <f>IF(A29="","",IF(A29=$B$3,"EXCLUDED - absent",IF(COUNTIF(D29:G29,"&lt;&gt;OK")=0,"CANDIDATE - planner review","EXCLUDED - "&amp;TEXTJOIN("; ",TRUE,IF(D29:G29&lt;&gt;"OK",D29:G29,"")))))</f>
        <v/>
      </c>
    </row>
    <row r="30">
      <c r="A30" s="5">
        <f>IFERROR(INDEX(People!$A$2:$A$101,ROW()-4),"")</f>
        <v/>
      </c>
      <c r="B30" s="5">
        <f>IFERROR(INDEX(People!$B$2:$B$101,ROW()-4),"")</f>
        <v/>
      </c>
      <c r="C30" s="5">
        <f>IF(A30="","",SUMIF(Assignments!$C$2:$C$201,A30,Assignments!$E$2:$E$201))</f>
        <v/>
      </c>
      <c r="D30" s="5">
        <f>IF(A30="","",IF(COUNTIFS(Availability!$A$2:$A$201,A30,Availability!$B$2:$B$201,"&lt;="&amp;INDEX('Required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30" s="5">
        <f>IF(A30="","",IF(COUNTIFS(Assignments!$C$2:$C$201,A30,Assignments!$B$2:$B$201,$B$2)&gt;0,"Already assigned",IF(SUMPRODUCT((Assignments!$C$2:$C$201=A30)*(IFERROR(INDEX('Required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30" s="5">
        <f>IF(A30="","",IF(COUNTIFS(Eligibility!$A$2:$A$301,A30,Eligibility!$B$2:$B$301,"Skill",Eligibility!$C$2:$C$301,INDEX('Required shifts'!$F$2:$F$101,MATCH($B$2,'Required shifts'!$A$2:$A$101,0)),Eligibility!$D$2:$D$301,"Current")&gt;0,"OK","Missing skill"))</f>
        <v/>
      </c>
      <c r="G30" s="5">
        <f>IF(A30="","",IF(COUNTIFS(Eligibility!$A$2:$A$301,A30,Eligibility!$B$2:$B$301,"Site permission",Eligibility!$C$2:$C$301,INDEX('Required shifts'!$G$2:$G$101,MATCH($B$2,'Required shifts'!$A$2:$A$101,0)),Eligibility!$D$2:$D$301,"Current")&gt;0,"OK","Missing permission"))</f>
        <v/>
      </c>
      <c r="H30" s="5">
        <f>IF(A30="","",IF(A30=$B$3,"EXCLUDED - absent",IF(COUNTIF(D30:G30,"&lt;&gt;OK")=0,"CANDIDATE - planner review","EXCLUDED - "&amp;TEXTJOIN("; ",TRUE,IF(D30:G30&lt;&gt;"OK",D30:G30,"")))))</f>
        <v/>
      </c>
    </row>
    <row r="31">
      <c r="A31" s="5">
        <f>IFERROR(INDEX(People!$A$2:$A$101,ROW()-4),"")</f>
        <v/>
      </c>
      <c r="B31" s="5">
        <f>IFERROR(INDEX(People!$B$2:$B$101,ROW()-4),"")</f>
        <v/>
      </c>
      <c r="C31" s="5">
        <f>IF(A31="","",SUMIF(Assignments!$C$2:$C$201,A31,Assignments!$E$2:$E$201))</f>
        <v/>
      </c>
      <c r="D31" s="5">
        <f>IF(A31="","",IF(COUNTIFS(Availability!$A$2:$A$201,A31,Availability!$B$2:$B$201,"&lt;="&amp;INDEX('Required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31" s="5">
        <f>IF(A31="","",IF(COUNTIFS(Assignments!$C$2:$C$201,A31,Assignments!$B$2:$B$201,$B$2)&gt;0,"Already assigned",IF(SUMPRODUCT((Assignments!$C$2:$C$201=A31)*(IFERROR(INDEX('Required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31" s="5">
        <f>IF(A31="","",IF(COUNTIFS(Eligibility!$A$2:$A$301,A31,Eligibility!$B$2:$B$301,"Skill",Eligibility!$C$2:$C$301,INDEX('Required shifts'!$F$2:$F$101,MATCH($B$2,'Required shifts'!$A$2:$A$101,0)),Eligibility!$D$2:$D$301,"Current")&gt;0,"OK","Missing skill"))</f>
        <v/>
      </c>
      <c r="G31" s="5">
        <f>IF(A31="","",IF(COUNTIFS(Eligibility!$A$2:$A$301,A31,Eligibility!$B$2:$B$301,"Site permission",Eligibility!$C$2:$C$301,INDEX('Required shifts'!$G$2:$G$101,MATCH($B$2,'Required shifts'!$A$2:$A$101,0)),Eligibility!$D$2:$D$301,"Current")&gt;0,"OK","Missing permission"))</f>
        <v/>
      </c>
      <c r="H31" s="5">
        <f>IF(A31="","",IF(A31=$B$3,"EXCLUDED - absent",IF(COUNTIF(D31:G31,"&lt;&gt;OK")=0,"CANDIDATE - planner review","EXCLUDED - "&amp;TEXTJOIN("; ",TRUE,IF(D31:G31&lt;&gt;"OK",D31:G31,"")))))</f>
        <v/>
      </c>
    </row>
    <row r="32">
      <c r="A32" s="5">
        <f>IFERROR(INDEX(People!$A$2:$A$101,ROW()-4),"")</f>
        <v/>
      </c>
      <c r="B32" s="5">
        <f>IFERROR(INDEX(People!$B$2:$B$101,ROW()-4),"")</f>
        <v/>
      </c>
      <c r="C32" s="5">
        <f>IF(A32="","",SUMIF(Assignments!$C$2:$C$201,A32,Assignments!$E$2:$E$201))</f>
        <v/>
      </c>
      <c r="D32" s="5">
        <f>IF(A32="","",IF(COUNTIFS(Availability!$A$2:$A$201,A32,Availability!$B$2:$B$201,"&lt;="&amp;INDEX('Required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32" s="5">
        <f>IF(A32="","",IF(COUNTIFS(Assignments!$C$2:$C$201,A32,Assignments!$B$2:$B$201,$B$2)&gt;0,"Already assigned",IF(SUMPRODUCT((Assignments!$C$2:$C$201=A32)*(IFERROR(INDEX('Required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32" s="5">
        <f>IF(A32="","",IF(COUNTIFS(Eligibility!$A$2:$A$301,A32,Eligibility!$B$2:$B$301,"Skill",Eligibility!$C$2:$C$301,INDEX('Required shifts'!$F$2:$F$101,MATCH($B$2,'Required shifts'!$A$2:$A$101,0)),Eligibility!$D$2:$D$301,"Current")&gt;0,"OK","Missing skill"))</f>
        <v/>
      </c>
      <c r="G32" s="5">
        <f>IF(A32="","",IF(COUNTIFS(Eligibility!$A$2:$A$301,A32,Eligibility!$B$2:$B$301,"Site permission",Eligibility!$C$2:$C$301,INDEX('Required shifts'!$G$2:$G$101,MATCH($B$2,'Required shifts'!$A$2:$A$101,0)),Eligibility!$D$2:$D$301,"Current")&gt;0,"OK","Missing permission"))</f>
        <v/>
      </c>
      <c r="H32" s="5">
        <f>IF(A32="","",IF(A32=$B$3,"EXCLUDED - absent",IF(COUNTIF(D32:G32,"&lt;&gt;OK")=0,"CANDIDATE - planner review","EXCLUDED - "&amp;TEXTJOIN("; ",TRUE,IF(D32:G32&lt;&gt;"OK",D32:G32,"")))))</f>
        <v/>
      </c>
    </row>
    <row r="33">
      <c r="A33" s="5">
        <f>IFERROR(INDEX(People!$A$2:$A$101,ROW()-4),"")</f>
        <v/>
      </c>
      <c r="B33" s="5">
        <f>IFERROR(INDEX(People!$B$2:$B$101,ROW()-4),"")</f>
        <v/>
      </c>
      <c r="C33" s="5">
        <f>IF(A33="","",SUMIF(Assignments!$C$2:$C$201,A33,Assignments!$E$2:$E$201))</f>
        <v/>
      </c>
      <c r="D33" s="5">
        <f>IF(A33="","",IF(COUNTIFS(Availability!$A$2:$A$201,A33,Availability!$B$2:$B$201,"&lt;="&amp;INDEX('Required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33" s="5">
        <f>IF(A33="","",IF(COUNTIFS(Assignments!$C$2:$C$201,A33,Assignments!$B$2:$B$201,$B$2)&gt;0,"Already assigned",IF(SUMPRODUCT((Assignments!$C$2:$C$201=A33)*(IFERROR(INDEX('Required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33" s="5">
        <f>IF(A33="","",IF(COUNTIFS(Eligibility!$A$2:$A$301,A33,Eligibility!$B$2:$B$301,"Skill",Eligibility!$C$2:$C$301,INDEX('Required shifts'!$F$2:$F$101,MATCH($B$2,'Required shifts'!$A$2:$A$101,0)),Eligibility!$D$2:$D$301,"Current")&gt;0,"OK","Missing skill"))</f>
        <v/>
      </c>
      <c r="G33" s="5">
        <f>IF(A33="","",IF(COUNTIFS(Eligibility!$A$2:$A$301,A33,Eligibility!$B$2:$B$301,"Site permission",Eligibility!$C$2:$C$301,INDEX('Required shifts'!$G$2:$G$101,MATCH($B$2,'Required shifts'!$A$2:$A$101,0)),Eligibility!$D$2:$D$301,"Current")&gt;0,"OK","Missing permission"))</f>
        <v/>
      </c>
      <c r="H33" s="5">
        <f>IF(A33="","",IF(A33=$B$3,"EXCLUDED - absent",IF(COUNTIF(D33:G33,"&lt;&gt;OK")=0,"CANDIDATE - planner review","EXCLUDED - "&amp;TEXTJOIN("; ",TRUE,IF(D33:G33&lt;&gt;"OK",D33:G33,"")))))</f>
        <v/>
      </c>
    </row>
    <row r="34">
      <c r="A34" s="5">
        <f>IFERROR(INDEX(People!$A$2:$A$101,ROW()-4),"")</f>
        <v/>
      </c>
      <c r="B34" s="5">
        <f>IFERROR(INDEX(People!$B$2:$B$101,ROW()-4),"")</f>
        <v/>
      </c>
      <c r="C34" s="5">
        <f>IF(A34="","",SUMIF(Assignments!$C$2:$C$201,A34,Assignments!$E$2:$E$201))</f>
        <v/>
      </c>
      <c r="D34" s="5">
        <f>IF(A34="","",IF(COUNTIFS(Availability!$A$2:$A$201,A34,Availability!$B$2:$B$201,"&lt;="&amp;INDEX('Required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34" s="5">
        <f>IF(A34="","",IF(COUNTIFS(Assignments!$C$2:$C$201,A34,Assignments!$B$2:$B$201,$B$2)&gt;0,"Already assigned",IF(SUMPRODUCT((Assignments!$C$2:$C$201=A34)*(IFERROR(INDEX('Required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34" s="5">
        <f>IF(A34="","",IF(COUNTIFS(Eligibility!$A$2:$A$301,A34,Eligibility!$B$2:$B$301,"Skill",Eligibility!$C$2:$C$301,INDEX('Required shifts'!$F$2:$F$101,MATCH($B$2,'Required shifts'!$A$2:$A$101,0)),Eligibility!$D$2:$D$301,"Current")&gt;0,"OK","Missing skill"))</f>
        <v/>
      </c>
      <c r="G34" s="5">
        <f>IF(A34="","",IF(COUNTIFS(Eligibility!$A$2:$A$301,A34,Eligibility!$B$2:$B$301,"Site permission",Eligibility!$C$2:$C$301,INDEX('Required shifts'!$G$2:$G$101,MATCH($B$2,'Required shifts'!$A$2:$A$101,0)),Eligibility!$D$2:$D$301,"Current")&gt;0,"OK","Missing permission"))</f>
        <v/>
      </c>
      <c r="H34" s="5">
        <f>IF(A34="","",IF(A34=$B$3,"EXCLUDED - absent",IF(COUNTIF(D34:G34,"&lt;&gt;OK")=0,"CANDIDATE - planner review","EXCLUDED - "&amp;TEXTJOIN("; ",TRUE,IF(D34:G34&lt;&gt;"OK",D34:G34,"")))))</f>
        <v/>
      </c>
    </row>
    <row r="35">
      <c r="A35" s="5">
        <f>IFERROR(INDEX(People!$A$2:$A$101,ROW()-4),"")</f>
        <v/>
      </c>
      <c r="B35" s="5">
        <f>IFERROR(INDEX(People!$B$2:$B$101,ROW()-4),"")</f>
        <v/>
      </c>
      <c r="C35" s="5">
        <f>IF(A35="","",SUMIF(Assignments!$C$2:$C$201,A35,Assignments!$E$2:$E$201))</f>
        <v/>
      </c>
      <c r="D35" s="5">
        <f>IF(A35="","",IF(COUNTIFS(Availability!$A$2:$A$201,A35,Availability!$B$2:$B$201,"&lt;="&amp;INDEX('Required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35" s="5">
        <f>IF(A35="","",IF(COUNTIFS(Assignments!$C$2:$C$201,A35,Assignments!$B$2:$B$201,$B$2)&gt;0,"Already assigned",IF(SUMPRODUCT((Assignments!$C$2:$C$201=A35)*(IFERROR(INDEX('Required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35" s="5">
        <f>IF(A35="","",IF(COUNTIFS(Eligibility!$A$2:$A$301,A35,Eligibility!$B$2:$B$301,"Skill",Eligibility!$C$2:$C$301,INDEX('Required shifts'!$F$2:$F$101,MATCH($B$2,'Required shifts'!$A$2:$A$101,0)),Eligibility!$D$2:$D$301,"Current")&gt;0,"OK","Missing skill"))</f>
        <v/>
      </c>
      <c r="G35" s="5">
        <f>IF(A35="","",IF(COUNTIFS(Eligibility!$A$2:$A$301,A35,Eligibility!$B$2:$B$301,"Site permission",Eligibility!$C$2:$C$301,INDEX('Required shifts'!$G$2:$G$101,MATCH($B$2,'Required shifts'!$A$2:$A$101,0)),Eligibility!$D$2:$D$301,"Current")&gt;0,"OK","Missing permission"))</f>
        <v/>
      </c>
      <c r="H35" s="5">
        <f>IF(A35="","",IF(A35=$B$3,"EXCLUDED - absent",IF(COUNTIF(D35:G35,"&lt;&gt;OK")=0,"CANDIDATE - planner review","EXCLUDED - "&amp;TEXTJOIN("; ",TRUE,IF(D35:G35&lt;&gt;"OK",D35:G35,"")))))</f>
        <v/>
      </c>
    </row>
    <row r="36">
      <c r="A36" s="5">
        <f>IFERROR(INDEX(People!$A$2:$A$101,ROW()-4),"")</f>
        <v/>
      </c>
      <c r="B36" s="5">
        <f>IFERROR(INDEX(People!$B$2:$B$101,ROW()-4),"")</f>
        <v/>
      </c>
      <c r="C36" s="5">
        <f>IF(A36="","",SUMIF(Assignments!$C$2:$C$201,A36,Assignments!$E$2:$E$201))</f>
        <v/>
      </c>
      <c r="D36" s="5">
        <f>IF(A36="","",IF(COUNTIFS(Availability!$A$2:$A$201,A36,Availability!$B$2:$B$201,"&lt;="&amp;INDEX('Required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36" s="5">
        <f>IF(A36="","",IF(COUNTIFS(Assignments!$C$2:$C$201,A36,Assignments!$B$2:$B$201,$B$2)&gt;0,"Already assigned",IF(SUMPRODUCT((Assignments!$C$2:$C$201=A36)*(IFERROR(INDEX('Required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36" s="5">
        <f>IF(A36="","",IF(COUNTIFS(Eligibility!$A$2:$A$301,A36,Eligibility!$B$2:$B$301,"Skill",Eligibility!$C$2:$C$301,INDEX('Required shifts'!$F$2:$F$101,MATCH($B$2,'Required shifts'!$A$2:$A$101,0)),Eligibility!$D$2:$D$301,"Current")&gt;0,"OK","Missing skill"))</f>
        <v/>
      </c>
      <c r="G36" s="5">
        <f>IF(A36="","",IF(COUNTIFS(Eligibility!$A$2:$A$301,A36,Eligibility!$B$2:$B$301,"Site permission",Eligibility!$C$2:$C$301,INDEX('Required shifts'!$G$2:$G$101,MATCH($B$2,'Required shifts'!$A$2:$A$101,0)),Eligibility!$D$2:$D$301,"Current")&gt;0,"OK","Missing permission"))</f>
        <v/>
      </c>
      <c r="H36" s="5">
        <f>IF(A36="","",IF(A36=$B$3,"EXCLUDED - absent",IF(COUNTIF(D36:G36,"&lt;&gt;OK")=0,"CANDIDATE - planner review","EXCLUDED - "&amp;TEXTJOIN("; ",TRUE,IF(D36:G36&lt;&gt;"OK",D36:G36,"")))))</f>
        <v/>
      </c>
    </row>
    <row r="37">
      <c r="A37" s="5">
        <f>IFERROR(INDEX(People!$A$2:$A$101,ROW()-4),"")</f>
        <v/>
      </c>
      <c r="B37" s="5">
        <f>IFERROR(INDEX(People!$B$2:$B$101,ROW()-4),"")</f>
        <v/>
      </c>
      <c r="C37" s="5">
        <f>IF(A37="","",SUMIF(Assignments!$C$2:$C$201,A37,Assignments!$E$2:$E$201))</f>
        <v/>
      </c>
      <c r="D37" s="5">
        <f>IF(A37="","",IF(COUNTIFS(Availability!$A$2:$A$201,A37,Availability!$B$2:$B$201,"&lt;="&amp;INDEX('Required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37" s="5">
        <f>IF(A37="","",IF(COUNTIFS(Assignments!$C$2:$C$201,A37,Assignments!$B$2:$B$201,$B$2)&gt;0,"Already assigned",IF(SUMPRODUCT((Assignments!$C$2:$C$201=A37)*(IFERROR(INDEX('Required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37" s="5">
        <f>IF(A37="","",IF(COUNTIFS(Eligibility!$A$2:$A$301,A37,Eligibility!$B$2:$B$301,"Skill",Eligibility!$C$2:$C$301,INDEX('Required shifts'!$F$2:$F$101,MATCH($B$2,'Required shifts'!$A$2:$A$101,0)),Eligibility!$D$2:$D$301,"Current")&gt;0,"OK","Missing skill"))</f>
        <v/>
      </c>
      <c r="G37" s="5">
        <f>IF(A37="","",IF(COUNTIFS(Eligibility!$A$2:$A$301,A37,Eligibility!$B$2:$B$301,"Site permission",Eligibility!$C$2:$C$301,INDEX('Required shifts'!$G$2:$G$101,MATCH($B$2,'Required shifts'!$A$2:$A$101,0)),Eligibility!$D$2:$D$301,"Current")&gt;0,"OK","Missing permission"))</f>
        <v/>
      </c>
      <c r="H37" s="5">
        <f>IF(A37="","",IF(A37=$B$3,"EXCLUDED - absent",IF(COUNTIF(D37:G37,"&lt;&gt;OK")=0,"CANDIDATE - planner review","EXCLUDED - "&amp;TEXTJOIN("; ",TRUE,IF(D37:G37&lt;&gt;"OK",D37:G37,"")))))</f>
        <v/>
      </c>
    </row>
    <row r="38">
      <c r="A38" s="5">
        <f>IFERROR(INDEX(People!$A$2:$A$101,ROW()-4),"")</f>
        <v/>
      </c>
      <c r="B38" s="5">
        <f>IFERROR(INDEX(People!$B$2:$B$101,ROW()-4),"")</f>
        <v/>
      </c>
      <c r="C38" s="5">
        <f>IF(A38="","",SUMIF(Assignments!$C$2:$C$201,A38,Assignments!$E$2:$E$201))</f>
        <v/>
      </c>
      <c r="D38" s="5">
        <f>IF(A38="","",IF(COUNTIFS(Availability!$A$2:$A$201,A38,Availability!$B$2:$B$201,"&lt;="&amp;INDEX('Required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38" s="5">
        <f>IF(A38="","",IF(COUNTIFS(Assignments!$C$2:$C$201,A38,Assignments!$B$2:$B$201,$B$2)&gt;0,"Already assigned",IF(SUMPRODUCT((Assignments!$C$2:$C$201=A38)*(IFERROR(INDEX('Required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38" s="5">
        <f>IF(A38="","",IF(COUNTIFS(Eligibility!$A$2:$A$301,A38,Eligibility!$B$2:$B$301,"Skill",Eligibility!$C$2:$C$301,INDEX('Required shifts'!$F$2:$F$101,MATCH($B$2,'Required shifts'!$A$2:$A$101,0)),Eligibility!$D$2:$D$301,"Current")&gt;0,"OK","Missing skill"))</f>
        <v/>
      </c>
      <c r="G38" s="5">
        <f>IF(A38="","",IF(COUNTIFS(Eligibility!$A$2:$A$301,A38,Eligibility!$B$2:$B$301,"Site permission",Eligibility!$C$2:$C$301,INDEX('Required shifts'!$G$2:$G$101,MATCH($B$2,'Required shifts'!$A$2:$A$101,0)),Eligibility!$D$2:$D$301,"Current")&gt;0,"OK","Missing permission"))</f>
        <v/>
      </c>
      <c r="H38" s="5">
        <f>IF(A38="","",IF(A38=$B$3,"EXCLUDED - absent",IF(COUNTIF(D38:G38,"&lt;&gt;OK")=0,"CANDIDATE - planner review","EXCLUDED - "&amp;TEXTJOIN("; ",TRUE,IF(D38:G38&lt;&gt;"OK",D38:G38,"")))))</f>
        <v/>
      </c>
    </row>
    <row r="39">
      <c r="A39" s="5">
        <f>IFERROR(INDEX(People!$A$2:$A$101,ROW()-4),"")</f>
        <v/>
      </c>
      <c r="B39" s="5">
        <f>IFERROR(INDEX(People!$B$2:$B$101,ROW()-4),"")</f>
        <v/>
      </c>
      <c r="C39" s="5">
        <f>IF(A39="","",SUMIF(Assignments!$C$2:$C$201,A39,Assignments!$E$2:$E$201))</f>
        <v/>
      </c>
      <c r="D39" s="5">
        <f>IF(A39="","",IF(COUNTIFS(Availability!$A$2:$A$201,A39,Availability!$B$2:$B$201,"&lt;="&amp;INDEX('Required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39" s="5">
        <f>IF(A39="","",IF(COUNTIFS(Assignments!$C$2:$C$201,A39,Assignments!$B$2:$B$201,$B$2)&gt;0,"Already assigned",IF(SUMPRODUCT((Assignments!$C$2:$C$201=A39)*(IFERROR(INDEX('Required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39" s="5">
        <f>IF(A39="","",IF(COUNTIFS(Eligibility!$A$2:$A$301,A39,Eligibility!$B$2:$B$301,"Skill",Eligibility!$C$2:$C$301,INDEX('Required shifts'!$F$2:$F$101,MATCH($B$2,'Required shifts'!$A$2:$A$101,0)),Eligibility!$D$2:$D$301,"Current")&gt;0,"OK","Missing skill"))</f>
        <v/>
      </c>
      <c r="G39" s="5">
        <f>IF(A39="","",IF(COUNTIFS(Eligibility!$A$2:$A$301,A39,Eligibility!$B$2:$B$301,"Site permission",Eligibility!$C$2:$C$301,INDEX('Required shifts'!$G$2:$G$101,MATCH($B$2,'Required shifts'!$A$2:$A$101,0)),Eligibility!$D$2:$D$301,"Current")&gt;0,"OK","Missing permission"))</f>
        <v/>
      </c>
      <c r="H39" s="5">
        <f>IF(A39="","",IF(A39=$B$3,"EXCLUDED - absent",IF(COUNTIF(D39:G39,"&lt;&gt;OK")=0,"CANDIDATE - planner review","EXCLUDED - "&amp;TEXTJOIN("; ",TRUE,IF(D39:G39&lt;&gt;"OK",D39:G39,"")))))</f>
        <v/>
      </c>
    </row>
    <row r="40">
      <c r="A40" s="5">
        <f>IFERROR(INDEX(People!$A$2:$A$101,ROW()-4),"")</f>
        <v/>
      </c>
      <c r="B40" s="5">
        <f>IFERROR(INDEX(People!$B$2:$B$101,ROW()-4),"")</f>
        <v/>
      </c>
      <c r="C40" s="5">
        <f>IF(A40="","",SUMIF(Assignments!$C$2:$C$201,A40,Assignments!$E$2:$E$201))</f>
        <v/>
      </c>
      <c r="D40" s="5">
        <f>IF(A40="","",IF(COUNTIFS(Availability!$A$2:$A$201,A40,Availability!$B$2:$B$201,"&lt;="&amp;INDEX('Required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40" s="5">
        <f>IF(A40="","",IF(COUNTIFS(Assignments!$C$2:$C$201,A40,Assignments!$B$2:$B$201,$B$2)&gt;0,"Already assigned",IF(SUMPRODUCT((Assignments!$C$2:$C$201=A40)*(IFERROR(INDEX('Required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40" s="5">
        <f>IF(A40="","",IF(COUNTIFS(Eligibility!$A$2:$A$301,A40,Eligibility!$B$2:$B$301,"Skill",Eligibility!$C$2:$C$301,INDEX('Required shifts'!$F$2:$F$101,MATCH($B$2,'Required shifts'!$A$2:$A$101,0)),Eligibility!$D$2:$D$301,"Current")&gt;0,"OK","Missing skill"))</f>
        <v/>
      </c>
      <c r="G40" s="5">
        <f>IF(A40="","",IF(COUNTIFS(Eligibility!$A$2:$A$301,A40,Eligibility!$B$2:$B$301,"Site permission",Eligibility!$C$2:$C$301,INDEX('Required shifts'!$G$2:$G$101,MATCH($B$2,'Required shifts'!$A$2:$A$101,0)),Eligibility!$D$2:$D$301,"Current")&gt;0,"OK","Missing permission"))</f>
        <v/>
      </c>
      <c r="H40" s="5">
        <f>IF(A40="","",IF(A40=$B$3,"EXCLUDED - absent",IF(COUNTIF(D40:G40,"&lt;&gt;OK")=0,"CANDIDATE - planner review","EXCLUDED - "&amp;TEXTJOIN("; ",TRUE,IF(D40:G40&lt;&gt;"OK",D40:G40,"")))))</f>
        <v/>
      </c>
    </row>
    <row r="41">
      <c r="A41" s="5">
        <f>IFERROR(INDEX(People!$A$2:$A$101,ROW()-4),"")</f>
        <v/>
      </c>
      <c r="B41" s="5">
        <f>IFERROR(INDEX(People!$B$2:$B$101,ROW()-4),"")</f>
        <v/>
      </c>
      <c r="C41" s="5">
        <f>IF(A41="","",SUMIF(Assignments!$C$2:$C$201,A41,Assignments!$E$2:$E$201))</f>
        <v/>
      </c>
      <c r="D41" s="5">
        <f>IF(A41="","",IF(COUNTIFS(Availability!$A$2:$A$201,A41,Availability!$B$2:$B$201,"&lt;="&amp;INDEX('Required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41" s="5">
        <f>IF(A41="","",IF(COUNTIFS(Assignments!$C$2:$C$201,A41,Assignments!$B$2:$B$201,$B$2)&gt;0,"Already assigned",IF(SUMPRODUCT((Assignments!$C$2:$C$201=A41)*(IFERROR(INDEX('Required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41" s="5">
        <f>IF(A41="","",IF(COUNTIFS(Eligibility!$A$2:$A$301,A41,Eligibility!$B$2:$B$301,"Skill",Eligibility!$C$2:$C$301,INDEX('Required shifts'!$F$2:$F$101,MATCH($B$2,'Required shifts'!$A$2:$A$101,0)),Eligibility!$D$2:$D$301,"Current")&gt;0,"OK","Missing skill"))</f>
        <v/>
      </c>
      <c r="G41" s="5">
        <f>IF(A41="","",IF(COUNTIFS(Eligibility!$A$2:$A$301,A41,Eligibility!$B$2:$B$301,"Site permission",Eligibility!$C$2:$C$301,INDEX('Required shifts'!$G$2:$G$101,MATCH($B$2,'Required shifts'!$A$2:$A$101,0)),Eligibility!$D$2:$D$301,"Current")&gt;0,"OK","Missing permission"))</f>
        <v/>
      </c>
      <c r="H41" s="5">
        <f>IF(A41="","",IF(A41=$B$3,"EXCLUDED - absent",IF(COUNTIF(D41:G41,"&lt;&gt;OK")=0,"CANDIDATE - planner review","EXCLUDED - "&amp;TEXTJOIN("; ",TRUE,IF(D41:G41&lt;&gt;"OK",D41:G41,"")))))</f>
        <v/>
      </c>
    </row>
    <row r="42">
      <c r="A42" s="5">
        <f>IFERROR(INDEX(People!$A$2:$A$101,ROW()-4),"")</f>
        <v/>
      </c>
      <c r="B42" s="5">
        <f>IFERROR(INDEX(People!$B$2:$B$101,ROW()-4),"")</f>
        <v/>
      </c>
      <c r="C42" s="5">
        <f>IF(A42="","",SUMIF(Assignments!$C$2:$C$201,A42,Assignments!$E$2:$E$201))</f>
        <v/>
      </c>
      <c r="D42" s="5">
        <f>IF(A42="","",IF(COUNTIFS(Availability!$A$2:$A$201,A42,Availability!$B$2:$B$201,"&lt;="&amp;INDEX('Required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42" s="5">
        <f>IF(A42="","",IF(COUNTIFS(Assignments!$C$2:$C$201,A42,Assignments!$B$2:$B$201,$B$2)&gt;0,"Already assigned",IF(SUMPRODUCT((Assignments!$C$2:$C$201=A42)*(IFERROR(INDEX('Required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42" s="5">
        <f>IF(A42="","",IF(COUNTIFS(Eligibility!$A$2:$A$301,A42,Eligibility!$B$2:$B$301,"Skill",Eligibility!$C$2:$C$301,INDEX('Required shifts'!$F$2:$F$101,MATCH($B$2,'Required shifts'!$A$2:$A$101,0)),Eligibility!$D$2:$D$301,"Current")&gt;0,"OK","Missing skill"))</f>
        <v/>
      </c>
      <c r="G42" s="5">
        <f>IF(A42="","",IF(COUNTIFS(Eligibility!$A$2:$A$301,A42,Eligibility!$B$2:$B$301,"Site permission",Eligibility!$C$2:$C$301,INDEX('Required shifts'!$G$2:$G$101,MATCH($B$2,'Required shifts'!$A$2:$A$101,0)),Eligibility!$D$2:$D$301,"Current")&gt;0,"OK","Missing permission"))</f>
        <v/>
      </c>
      <c r="H42" s="5">
        <f>IF(A42="","",IF(A42=$B$3,"EXCLUDED - absent",IF(COUNTIF(D42:G42,"&lt;&gt;OK")=0,"CANDIDATE - planner review","EXCLUDED - "&amp;TEXTJOIN("; ",TRUE,IF(D42:G42&lt;&gt;"OK",D42:G42,"")))))</f>
        <v/>
      </c>
    </row>
    <row r="43">
      <c r="A43" s="5">
        <f>IFERROR(INDEX(People!$A$2:$A$101,ROW()-4),"")</f>
        <v/>
      </c>
      <c r="B43" s="5">
        <f>IFERROR(INDEX(People!$B$2:$B$101,ROW()-4),"")</f>
        <v/>
      </c>
      <c r="C43" s="5">
        <f>IF(A43="","",SUMIF(Assignments!$C$2:$C$201,A43,Assignments!$E$2:$E$201))</f>
        <v/>
      </c>
      <c r="D43" s="5">
        <f>IF(A43="","",IF(COUNTIFS(Availability!$A$2:$A$201,A43,Availability!$B$2:$B$201,"&lt;="&amp;INDEX('Required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43" s="5">
        <f>IF(A43="","",IF(COUNTIFS(Assignments!$C$2:$C$201,A43,Assignments!$B$2:$B$201,$B$2)&gt;0,"Already assigned",IF(SUMPRODUCT((Assignments!$C$2:$C$201=A43)*(IFERROR(INDEX('Required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43" s="5">
        <f>IF(A43="","",IF(COUNTIFS(Eligibility!$A$2:$A$301,A43,Eligibility!$B$2:$B$301,"Skill",Eligibility!$C$2:$C$301,INDEX('Required shifts'!$F$2:$F$101,MATCH($B$2,'Required shifts'!$A$2:$A$101,0)),Eligibility!$D$2:$D$301,"Current")&gt;0,"OK","Missing skill"))</f>
        <v/>
      </c>
      <c r="G43" s="5">
        <f>IF(A43="","",IF(COUNTIFS(Eligibility!$A$2:$A$301,A43,Eligibility!$B$2:$B$301,"Site permission",Eligibility!$C$2:$C$301,INDEX('Required shifts'!$G$2:$G$101,MATCH($B$2,'Required shifts'!$A$2:$A$101,0)),Eligibility!$D$2:$D$301,"Current")&gt;0,"OK","Missing permission"))</f>
        <v/>
      </c>
      <c r="H43" s="5">
        <f>IF(A43="","",IF(A43=$B$3,"EXCLUDED - absent",IF(COUNTIF(D43:G43,"&lt;&gt;OK")=0,"CANDIDATE - planner review","EXCLUDED - "&amp;TEXTJOIN("; ",TRUE,IF(D43:G43&lt;&gt;"OK",D43:G43,"")))))</f>
        <v/>
      </c>
    </row>
    <row r="44">
      <c r="A44" s="5">
        <f>IFERROR(INDEX(People!$A$2:$A$101,ROW()-4),"")</f>
        <v/>
      </c>
      <c r="B44" s="5">
        <f>IFERROR(INDEX(People!$B$2:$B$101,ROW()-4),"")</f>
        <v/>
      </c>
      <c r="C44" s="5">
        <f>IF(A44="","",SUMIF(Assignments!$C$2:$C$201,A44,Assignments!$E$2:$E$201))</f>
        <v/>
      </c>
      <c r="D44" s="5">
        <f>IF(A44="","",IF(COUNTIFS(Availability!$A$2:$A$201,A44,Availability!$B$2:$B$201,"&lt;="&amp;INDEX('Required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44" s="5">
        <f>IF(A44="","",IF(COUNTIFS(Assignments!$C$2:$C$201,A44,Assignments!$B$2:$B$201,$B$2)&gt;0,"Already assigned",IF(SUMPRODUCT((Assignments!$C$2:$C$201=A44)*(IFERROR(INDEX('Required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44" s="5">
        <f>IF(A44="","",IF(COUNTIFS(Eligibility!$A$2:$A$301,A44,Eligibility!$B$2:$B$301,"Skill",Eligibility!$C$2:$C$301,INDEX('Required shifts'!$F$2:$F$101,MATCH($B$2,'Required shifts'!$A$2:$A$101,0)),Eligibility!$D$2:$D$301,"Current")&gt;0,"OK","Missing skill"))</f>
        <v/>
      </c>
      <c r="G44" s="5">
        <f>IF(A44="","",IF(COUNTIFS(Eligibility!$A$2:$A$301,A44,Eligibility!$B$2:$B$301,"Site permission",Eligibility!$C$2:$C$301,INDEX('Required shifts'!$G$2:$G$101,MATCH($B$2,'Required shifts'!$A$2:$A$101,0)),Eligibility!$D$2:$D$301,"Current")&gt;0,"OK","Missing permission"))</f>
        <v/>
      </c>
      <c r="H44" s="5">
        <f>IF(A44="","",IF(A44=$B$3,"EXCLUDED - absent",IF(COUNTIF(D44:G44,"&lt;&gt;OK")=0,"CANDIDATE - planner review","EXCLUDED - "&amp;TEXTJOIN("; ",TRUE,IF(D44:G44&lt;&gt;"OK",D44:G44,"")))))</f>
        <v/>
      </c>
    </row>
    <row r="45">
      <c r="A45" s="5">
        <f>IFERROR(INDEX(People!$A$2:$A$101,ROW()-4),"")</f>
        <v/>
      </c>
      <c r="B45" s="5">
        <f>IFERROR(INDEX(People!$B$2:$B$101,ROW()-4),"")</f>
        <v/>
      </c>
      <c r="C45" s="5">
        <f>IF(A45="","",SUMIF(Assignments!$C$2:$C$201,A45,Assignments!$E$2:$E$201))</f>
        <v/>
      </c>
      <c r="D45" s="5">
        <f>IF(A45="","",IF(COUNTIFS(Availability!$A$2:$A$201,A45,Availability!$B$2:$B$201,"&lt;="&amp;INDEX('Required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45" s="5">
        <f>IF(A45="","",IF(COUNTIFS(Assignments!$C$2:$C$201,A45,Assignments!$B$2:$B$201,$B$2)&gt;0,"Already assigned",IF(SUMPRODUCT((Assignments!$C$2:$C$201=A45)*(IFERROR(INDEX('Required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45" s="5">
        <f>IF(A45="","",IF(COUNTIFS(Eligibility!$A$2:$A$301,A45,Eligibility!$B$2:$B$301,"Skill",Eligibility!$C$2:$C$301,INDEX('Required shifts'!$F$2:$F$101,MATCH($B$2,'Required shifts'!$A$2:$A$101,0)),Eligibility!$D$2:$D$301,"Current")&gt;0,"OK","Missing skill"))</f>
        <v/>
      </c>
      <c r="G45" s="5">
        <f>IF(A45="","",IF(COUNTIFS(Eligibility!$A$2:$A$301,A45,Eligibility!$B$2:$B$301,"Site permission",Eligibility!$C$2:$C$301,INDEX('Required shifts'!$G$2:$G$101,MATCH($B$2,'Required shifts'!$A$2:$A$101,0)),Eligibility!$D$2:$D$301,"Current")&gt;0,"OK","Missing permission"))</f>
        <v/>
      </c>
      <c r="H45" s="5">
        <f>IF(A45="","",IF(A45=$B$3,"EXCLUDED - absent",IF(COUNTIF(D45:G45,"&lt;&gt;OK")=0,"CANDIDATE - planner review","EXCLUDED - "&amp;TEXTJOIN("; ",TRUE,IF(D45:G45&lt;&gt;"OK",D45:G45,"")))))</f>
        <v/>
      </c>
    </row>
    <row r="46">
      <c r="A46" s="5">
        <f>IFERROR(INDEX(People!$A$2:$A$101,ROW()-4),"")</f>
        <v/>
      </c>
      <c r="B46" s="5">
        <f>IFERROR(INDEX(People!$B$2:$B$101,ROW()-4),"")</f>
        <v/>
      </c>
      <c r="C46" s="5">
        <f>IF(A46="","",SUMIF(Assignments!$C$2:$C$201,A46,Assignments!$E$2:$E$201))</f>
        <v/>
      </c>
      <c r="D46" s="5">
        <f>IF(A46="","",IF(COUNTIFS(Availability!$A$2:$A$201,A46,Availability!$B$2:$B$201,"&lt;="&amp;INDEX('Required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46" s="5">
        <f>IF(A46="","",IF(COUNTIFS(Assignments!$C$2:$C$201,A46,Assignments!$B$2:$B$201,$B$2)&gt;0,"Already assigned",IF(SUMPRODUCT((Assignments!$C$2:$C$201=A46)*(IFERROR(INDEX('Required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46" s="5">
        <f>IF(A46="","",IF(COUNTIFS(Eligibility!$A$2:$A$301,A46,Eligibility!$B$2:$B$301,"Skill",Eligibility!$C$2:$C$301,INDEX('Required shifts'!$F$2:$F$101,MATCH($B$2,'Required shifts'!$A$2:$A$101,0)),Eligibility!$D$2:$D$301,"Current")&gt;0,"OK","Missing skill"))</f>
        <v/>
      </c>
      <c r="G46" s="5">
        <f>IF(A46="","",IF(COUNTIFS(Eligibility!$A$2:$A$301,A46,Eligibility!$B$2:$B$301,"Site permission",Eligibility!$C$2:$C$301,INDEX('Required shifts'!$G$2:$G$101,MATCH($B$2,'Required shifts'!$A$2:$A$101,0)),Eligibility!$D$2:$D$301,"Current")&gt;0,"OK","Missing permission"))</f>
        <v/>
      </c>
      <c r="H46" s="5">
        <f>IF(A46="","",IF(A46=$B$3,"EXCLUDED - absent",IF(COUNTIF(D46:G46,"&lt;&gt;OK")=0,"CANDIDATE - planner review","EXCLUDED - "&amp;TEXTJOIN("; ",TRUE,IF(D46:G46&lt;&gt;"OK",D46:G46,"")))))</f>
        <v/>
      </c>
    </row>
    <row r="47">
      <c r="A47" s="5">
        <f>IFERROR(INDEX(People!$A$2:$A$101,ROW()-4),"")</f>
        <v/>
      </c>
      <c r="B47" s="5">
        <f>IFERROR(INDEX(People!$B$2:$B$101,ROW()-4),"")</f>
        <v/>
      </c>
      <c r="C47" s="5">
        <f>IF(A47="","",SUMIF(Assignments!$C$2:$C$201,A47,Assignments!$E$2:$E$201))</f>
        <v/>
      </c>
      <c r="D47" s="5">
        <f>IF(A47="","",IF(COUNTIFS(Availability!$A$2:$A$201,A47,Availability!$B$2:$B$201,"&lt;="&amp;INDEX('Required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47" s="5">
        <f>IF(A47="","",IF(COUNTIFS(Assignments!$C$2:$C$201,A47,Assignments!$B$2:$B$201,$B$2)&gt;0,"Already assigned",IF(SUMPRODUCT((Assignments!$C$2:$C$201=A47)*(IFERROR(INDEX('Required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47" s="5">
        <f>IF(A47="","",IF(COUNTIFS(Eligibility!$A$2:$A$301,A47,Eligibility!$B$2:$B$301,"Skill",Eligibility!$C$2:$C$301,INDEX('Required shifts'!$F$2:$F$101,MATCH($B$2,'Required shifts'!$A$2:$A$101,0)),Eligibility!$D$2:$D$301,"Current")&gt;0,"OK","Missing skill"))</f>
        <v/>
      </c>
      <c r="G47" s="5">
        <f>IF(A47="","",IF(COUNTIFS(Eligibility!$A$2:$A$301,A47,Eligibility!$B$2:$B$301,"Site permission",Eligibility!$C$2:$C$301,INDEX('Required shifts'!$G$2:$G$101,MATCH($B$2,'Required shifts'!$A$2:$A$101,0)),Eligibility!$D$2:$D$301,"Current")&gt;0,"OK","Missing permission"))</f>
        <v/>
      </c>
      <c r="H47" s="5">
        <f>IF(A47="","",IF(A47=$B$3,"EXCLUDED - absent",IF(COUNTIF(D47:G47,"&lt;&gt;OK")=0,"CANDIDATE - planner review","EXCLUDED - "&amp;TEXTJOIN("; ",TRUE,IF(D47:G47&lt;&gt;"OK",D47:G47,"")))))</f>
        <v/>
      </c>
    </row>
    <row r="48">
      <c r="A48" s="5">
        <f>IFERROR(INDEX(People!$A$2:$A$101,ROW()-4),"")</f>
        <v/>
      </c>
      <c r="B48" s="5">
        <f>IFERROR(INDEX(People!$B$2:$B$101,ROW()-4),"")</f>
        <v/>
      </c>
      <c r="C48" s="5">
        <f>IF(A48="","",SUMIF(Assignments!$C$2:$C$201,A48,Assignments!$E$2:$E$201))</f>
        <v/>
      </c>
      <c r="D48" s="5">
        <f>IF(A48="","",IF(COUNTIFS(Availability!$A$2:$A$201,A48,Availability!$B$2:$B$201,"&lt;="&amp;INDEX('Required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48" s="5">
        <f>IF(A48="","",IF(COUNTIFS(Assignments!$C$2:$C$201,A48,Assignments!$B$2:$B$201,$B$2)&gt;0,"Already assigned",IF(SUMPRODUCT((Assignments!$C$2:$C$201=A48)*(IFERROR(INDEX('Required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48" s="5">
        <f>IF(A48="","",IF(COUNTIFS(Eligibility!$A$2:$A$301,A48,Eligibility!$B$2:$B$301,"Skill",Eligibility!$C$2:$C$301,INDEX('Required shifts'!$F$2:$F$101,MATCH($B$2,'Required shifts'!$A$2:$A$101,0)),Eligibility!$D$2:$D$301,"Current")&gt;0,"OK","Missing skill"))</f>
        <v/>
      </c>
      <c r="G48" s="5">
        <f>IF(A48="","",IF(COUNTIFS(Eligibility!$A$2:$A$301,A48,Eligibility!$B$2:$B$301,"Site permission",Eligibility!$C$2:$C$301,INDEX('Required shifts'!$G$2:$G$101,MATCH($B$2,'Required shifts'!$A$2:$A$101,0)),Eligibility!$D$2:$D$301,"Current")&gt;0,"OK","Missing permission"))</f>
        <v/>
      </c>
      <c r="H48" s="5">
        <f>IF(A48="","",IF(A48=$B$3,"EXCLUDED - absent",IF(COUNTIF(D48:G48,"&lt;&gt;OK")=0,"CANDIDATE - planner review","EXCLUDED - "&amp;TEXTJOIN("; ",TRUE,IF(D48:G48&lt;&gt;"OK",D48:G48,"")))))</f>
        <v/>
      </c>
    </row>
    <row r="49">
      <c r="A49" s="5">
        <f>IFERROR(INDEX(People!$A$2:$A$101,ROW()-4),"")</f>
        <v/>
      </c>
      <c r="B49" s="5">
        <f>IFERROR(INDEX(People!$B$2:$B$101,ROW()-4),"")</f>
        <v/>
      </c>
      <c r="C49" s="5">
        <f>IF(A49="","",SUMIF(Assignments!$C$2:$C$201,A49,Assignments!$E$2:$E$201))</f>
        <v/>
      </c>
      <c r="D49" s="5">
        <f>IF(A49="","",IF(COUNTIFS(Availability!$A$2:$A$201,A49,Availability!$B$2:$B$201,"&lt;="&amp;INDEX('Required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49" s="5">
        <f>IF(A49="","",IF(COUNTIFS(Assignments!$C$2:$C$201,A49,Assignments!$B$2:$B$201,$B$2)&gt;0,"Already assigned",IF(SUMPRODUCT((Assignments!$C$2:$C$201=A49)*(IFERROR(INDEX('Required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49" s="5">
        <f>IF(A49="","",IF(COUNTIFS(Eligibility!$A$2:$A$301,A49,Eligibility!$B$2:$B$301,"Skill",Eligibility!$C$2:$C$301,INDEX('Required shifts'!$F$2:$F$101,MATCH($B$2,'Required shifts'!$A$2:$A$101,0)),Eligibility!$D$2:$D$301,"Current")&gt;0,"OK","Missing skill"))</f>
        <v/>
      </c>
      <c r="G49" s="5">
        <f>IF(A49="","",IF(COUNTIFS(Eligibility!$A$2:$A$301,A49,Eligibility!$B$2:$B$301,"Site permission",Eligibility!$C$2:$C$301,INDEX('Required shifts'!$G$2:$G$101,MATCH($B$2,'Required shifts'!$A$2:$A$101,0)),Eligibility!$D$2:$D$301,"Current")&gt;0,"OK","Missing permission"))</f>
        <v/>
      </c>
      <c r="H49" s="5">
        <f>IF(A49="","",IF(A49=$B$3,"EXCLUDED - absent",IF(COUNTIF(D49:G49,"&lt;&gt;OK")=0,"CANDIDATE - planner review","EXCLUDED - "&amp;TEXTJOIN("; ",TRUE,IF(D49:G49&lt;&gt;"OK",D49:G49,"")))))</f>
        <v/>
      </c>
    </row>
    <row r="50">
      <c r="A50" s="5">
        <f>IFERROR(INDEX(People!$A$2:$A$101,ROW()-4),"")</f>
        <v/>
      </c>
      <c r="B50" s="5">
        <f>IFERROR(INDEX(People!$B$2:$B$101,ROW()-4),"")</f>
        <v/>
      </c>
      <c r="C50" s="5">
        <f>IF(A50="","",SUMIF(Assignments!$C$2:$C$201,A50,Assignments!$E$2:$E$201))</f>
        <v/>
      </c>
      <c r="D50" s="5">
        <f>IF(A50="","",IF(COUNTIFS(Availability!$A$2:$A$201,A50,Availability!$B$2:$B$201,"&lt;="&amp;INDEX('Required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50" s="5">
        <f>IF(A50="","",IF(COUNTIFS(Assignments!$C$2:$C$201,A50,Assignments!$B$2:$B$201,$B$2)&gt;0,"Already assigned",IF(SUMPRODUCT((Assignments!$C$2:$C$201=A50)*(IFERROR(INDEX('Required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50" s="5">
        <f>IF(A50="","",IF(COUNTIFS(Eligibility!$A$2:$A$301,A50,Eligibility!$B$2:$B$301,"Skill",Eligibility!$C$2:$C$301,INDEX('Required shifts'!$F$2:$F$101,MATCH($B$2,'Required shifts'!$A$2:$A$101,0)),Eligibility!$D$2:$D$301,"Current")&gt;0,"OK","Missing skill"))</f>
        <v/>
      </c>
      <c r="G50" s="5">
        <f>IF(A50="","",IF(COUNTIFS(Eligibility!$A$2:$A$301,A50,Eligibility!$B$2:$B$301,"Site permission",Eligibility!$C$2:$C$301,INDEX('Required shifts'!$G$2:$G$101,MATCH($B$2,'Required shifts'!$A$2:$A$101,0)),Eligibility!$D$2:$D$301,"Current")&gt;0,"OK","Missing permission"))</f>
        <v/>
      </c>
      <c r="H50" s="5">
        <f>IF(A50="","",IF(A50=$B$3,"EXCLUDED - absent",IF(COUNTIF(D50:G50,"&lt;&gt;OK")=0,"CANDIDATE - planner review","EXCLUDED - "&amp;TEXTJOIN("; ",TRUE,IF(D50:G50&lt;&gt;"OK",D50:G50,"")))))</f>
        <v/>
      </c>
    </row>
    <row r="51">
      <c r="A51" s="5">
        <f>IFERROR(INDEX(People!$A$2:$A$101,ROW()-4),"")</f>
        <v/>
      </c>
      <c r="B51" s="5">
        <f>IFERROR(INDEX(People!$B$2:$B$101,ROW()-4),"")</f>
        <v/>
      </c>
      <c r="C51" s="5">
        <f>IF(A51="","",SUMIF(Assignments!$C$2:$C$201,A51,Assignments!$E$2:$E$201))</f>
        <v/>
      </c>
      <c r="D51" s="5">
        <f>IF(A51="","",IF(COUNTIFS(Availability!$A$2:$A$201,A51,Availability!$B$2:$B$201,"&lt;="&amp;INDEX('Required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51" s="5">
        <f>IF(A51="","",IF(COUNTIFS(Assignments!$C$2:$C$201,A51,Assignments!$B$2:$B$201,$B$2)&gt;0,"Already assigned",IF(SUMPRODUCT((Assignments!$C$2:$C$201=A51)*(IFERROR(INDEX('Required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51" s="5">
        <f>IF(A51="","",IF(COUNTIFS(Eligibility!$A$2:$A$301,A51,Eligibility!$B$2:$B$301,"Skill",Eligibility!$C$2:$C$301,INDEX('Required shifts'!$F$2:$F$101,MATCH($B$2,'Required shifts'!$A$2:$A$101,0)),Eligibility!$D$2:$D$301,"Current")&gt;0,"OK","Missing skill"))</f>
        <v/>
      </c>
      <c r="G51" s="5">
        <f>IF(A51="","",IF(COUNTIFS(Eligibility!$A$2:$A$301,A51,Eligibility!$B$2:$B$301,"Site permission",Eligibility!$C$2:$C$301,INDEX('Required shifts'!$G$2:$G$101,MATCH($B$2,'Required shifts'!$A$2:$A$101,0)),Eligibility!$D$2:$D$301,"Current")&gt;0,"OK","Missing permission"))</f>
        <v/>
      </c>
      <c r="H51" s="5">
        <f>IF(A51="","",IF(A51=$B$3,"EXCLUDED - absent",IF(COUNTIF(D51:G51,"&lt;&gt;OK")=0,"CANDIDATE - planner review","EXCLUDED - "&amp;TEXTJOIN("; ",TRUE,IF(D51:G51&lt;&gt;"OK",D51:G51,"")))))</f>
        <v/>
      </c>
    </row>
    <row r="52">
      <c r="A52" s="5">
        <f>IFERROR(INDEX(People!$A$2:$A$101,ROW()-4),"")</f>
        <v/>
      </c>
      <c r="B52" s="5">
        <f>IFERROR(INDEX(People!$B$2:$B$101,ROW()-4),"")</f>
        <v/>
      </c>
      <c r="C52" s="5">
        <f>IF(A52="","",SUMIF(Assignments!$C$2:$C$201,A52,Assignments!$E$2:$E$201))</f>
        <v/>
      </c>
      <c r="D52" s="5">
        <f>IF(A52="","",IF(COUNTIFS(Availability!$A$2:$A$201,A52,Availability!$B$2:$B$201,"&lt;="&amp;INDEX('Required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52" s="5">
        <f>IF(A52="","",IF(COUNTIFS(Assignments!$C$2:$C$201,A52,Assignments!$B$2:$B$201,$B$2)&gt;0,"Already assigned",IF(SUMPRODUCT((Assignments!$C$2:$C$201=A52)*(IFERROR(INDEX('Required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52" s="5">
        <f>IF(A52="","",IF(COUNTIFS(Eligibility!$A$2:$A$301,A52,Eligibility!$B$2:$B$301,"Skill",Eligibility!$C$2:$C$301,INDEX('Required shifts'!$F$2:$F$101,MATCH($B$2,'Required shifts'!$A$2:$A$101,0)),Eligibility!$D$2:$D$301,"Current")&gt;0,"OK","Missing skill"))</f>
        <v/>
      </c>
      <c r="G52" s="5">
        <f>IF(A52="","",IF(COUNTIFS(Eligibility!$A$2:$A$301,A52,Eligibility!$B$2:$B$301,"Site permission",Eligibility!$C$2:$C$301,INDEX('Required shifts'!$G$2:$G$101,MATCH($B$2,'Required shifts'!$A$2:$A$101,0)),Eligibility!$D$2:$D$301,"Current")&gt;0,"OK","Missing permission"))</f>
        <v/>
      </c>
      <c r="H52" s="5">
        <f>IF(A52="","",IF(A52=$B$3,"EXCLUDED - absent",IF(COUNTIF(D52:G52,"&lt;&gt;OK")=0,"CANDIDATE - planner review","EXCLUDED - "&amp;TEXTJOIN("; ",TRUE,IF(D52:G52&lt;&gt;"OK",D52:G52,"")))))</f>
        <v/>
      </c>
    </row>
    <row r="53">
      <c r="A53" s="5">
        <f>IFERROR(INDEX(People!$A$2:$A$101,ROW()-4),"")</f>
        <v/>
      </c>
      <c r="B53" s="5">
        <f>IFERROR(INDEX(People!$B$2:$B$101,ROW()-4),"")</f>
        <v/>
      </c>
      <c r="C53" s="5">
        <f>IF(A53="","",SUMIF(Assignments!$C$2:$C$201,A53,Assignments!$E$2:$E$201))</f>
        <v/>
      </c>
      <c r="D53" s="5">
        <f>IF(A53="","",IF(COUNTIFS(Availability!$A$2:$A$201,A53,Availability!$B$2:$B$201,"&lt;="&amp;INDEX('Required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53" s="5">
        <f>IF(A53="","",IF(COUNTIFS(Assignments!$C$2:$C$201,A53,Assignments!$B$2:$B$201,$B$2)&gt;0,"Already assigned",IF(SUMPRODUCT((Assignments!$C$2:$C$201=A53)*(IFERROR(INDEX('Required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53" s="5">
        <f>IF(A53="","",IF(COUNTIFS(Eligibility!$A$2:$A$301,A53,Eligibility!$B$2:$B$301,"Skill",Eligibility!$C$2:$C$301,INDEX('Required shifts'!$F$2:$F$101,MATCH($B$2,'Required shifts'!$A$2:$A$101,0)),Eligibility!$D$2:$D$301,"Current")&gt;0,"OK","Missing skill"))</f>
        <v/>
      </c>
      <c r="G53" s="5">
        <f>IF(A53="","",IF(COUNTIFS(Eligibility!$A$2:$A$301,A53,Eligibility!$B$2:$B$301,"Site permission",Eligibility!$C$2:$C$301,INDEX('Required shifts'!$G$2:$G$101,MATCH($B$2,'Required shifts'!$A$2:$A$101,0)),Eligibility!$D$2:$D$301,"Current")&gt;0,"OK","Missing permission"))</f>
        <v/>
      </c>
      <c r="H53" s="5">
        <f>IF(A53="","",IF(A53=$B$3,"EXCLUDED - absent",IF(COUNTIF(D53:G53,"&lt;&gt;OK")=0,"CANDIDATE - planner review","EXCLUDED - "&amp;TEXTJOIN("; ",TRUE,IF(D53:G53&lt;&gt;"OK",D53:G53,"")))))</f>
        <v/>
      </c>
    </row>
    <row r="54">
      <c r="A54" s="5">
        <f>IFERROR(INDEX(People!$A$2:$A$101,ROW()-4),"")</f>
        <v/>
      </c>
      <c r="B54" s="5">
        <f>IFERROR(INDEX(People!$B$2:$B$101,ROW()-4),"")</f>
        <v/>
      </c>
      <c r="C54" s="5">
        <f>IF(A54="","",SUMIF(Assignments!$C$2:$C$201,A54,Assignments!$E$2:$E$201))</f>
        <v/>
      </c>
      <c r="D54" s="5">
        <f>IF(A54="","",IF(COUNTIFS(Availability!$A$2:$A$201,A54,Availability!$B$2:$B$201,"&lt;="&amp;INDEX('Required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54" s="5">
        <f>IF(A54="","",IF(COUNTIFS(Assignments!$C$2:$C$201,A54,Assignments!$B$2:$B$201,$B$2)&gt;0,"Already assigned",IF(SUMPRODUCT((Assignments!$C$2:$C$201=A54)*(IFERROR(INDEX('Required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54" s="5">
        <f>IF(A54="","",IF(COUNTIFS(Eligibility!$A$2:$A$301,A54,Eligibility!$B$2:$B$301,"Skill",Eligibility!$C$2:$C$301,INDEX('Required shifts'!$F$2:$F$101,MATCH($B$2,'Required shifts'!$A$2:$A$101,0)),Eligibility!$D$2:$D$301,"Current")&gt;0,"OK","Missing skill"))</f>
        <v/>
      </c>
      <c r="G54" s="5">
        <f>IF(A54="","",IF(COUNTIFS(Eligibility!$A$2:$A$301,A54,Eligibility!$B$2:$B$301,"Site permission",Eligibility!$C$2:$C$301,INDEX('Required shifts'!$G$2:$G$101,MATCH($B$2,'Required shifts'!$A$2:$A$101,0)),Eligibility!$D$2:$D$301,"Current")&gt;0,"OK","Missing permission"))</f>
        <v/>
      </c>
      <c r="H54" s="5">
        <f>IF(A54="","",IF(A54=$B$3,"EXCLUDED - absent",IF(COUNTIF(D54:G54,"&lt;&gt;OK")=0,"CANDIDATE - planner review","EXCLUDED - "&amp;TEXTJOIN("; ",TRUE,IF(D54:G54&lt;&gt;"OK",D54:G54,"")))))</f>
        <v/>
      </c>
    </row>
    <row r="55">
      <c r="A55" s="5">
        <f>IFERROR(INDEX(People!$A$2:$A$101,ROW()-4),"")</f>
        <v/>
      </c>
      <c r="B55" s="5">
        <f>IFERROR(INDEX(People!$B$2:$B$101,ROW()-4),"")</f>
        <v/>
      </c>
      <c r="C55" s="5">
        <f>IF(A55="","",SUMIF(Assignments!$C$2:$C$201,A55,Assignments!$E$2:$E$201))</f>
        <v/>
      </c>
      <c r="D55" s="5">
        <f>IF(A55="","",IF(COUNTIFS(Availability!$A$2:$A$201,A55,Availability!$B$2:$B$201,"&lt;="&amp;INDEX('Required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55" s="5">
        <f>IF(A55="","",IF(COUNTIFS(Assignments!$C$2:$C$201,A55,Assignments!$B$2:$B$201,$B$2)&gt;0,"Already assigned",IF(SUMPRODUCT((Assignments!$C$2:$C$201=A55)*(IFERROR(INDEX('Required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55" s="5">
        <f>IF(A55="","",IF(COUNTIFS(Eligibility!$A$2:$A$301,A55,Eligibility!$B$2:$B$301,"Skill",Eligibility!$C$2:$C$301,INDEX('Required shifts'!$F$2:$F$101,MATCH($B$2,'Required shifts'!$A$2:$A$101,0)),Eligibility!$D$2:$D$301,"Current")&gt;0,"OK","Missing skill"))</f>
        <v/>
      </c>
      <c r="G55" s="5">
        <f>IF(A55="","",IF(COUNTIFS(Eligibility!$A$2:$A$301,A55,Eligibility!$B$2:$B$301,"Site permission",Eligibility!$C$2:$C$301,INDEX('Required shifts'!$G$2:$G$101,MATCH($B$2,'Required shifts'!$A$2:$A$101,0)),Eligibility!$D$2:$D$301,"Current")&gt;0,"OK","Missing permission"))</f>
        <v/>
      </c>
      <c r="H55" s="5">
        <f>IF(A55="","",IF(A55=$B$3,"EXCLUDED - absent",IF(COUNTIF(D55:G55,"&lt;&gt;OK")=0,"CANDIDATE - planner review","EXCLUDED - "&amp;TEXTJOIN("; ",TRUE,IF(D55:G55&lt;&gt;"OK",D55:G55,"")))))</f>
        <v/>
      </c>
    </row>
    <row r="56">
      <c r="A56" s="5">
        <f>IFERROR(INDEX(People!$A$2:$A$101,ROW()-4),"")</f>
        <v/>
      </c>
      <c r="B56" s="5">
        <f>IFERROR(INDEX(People!$B$2:$B$101,ROW()-4),"")</f>
        <v/>
      </c>
      <c r="C56" s="5">
        <f>IF(A56="","",SUMIF(Assignments!$C$2:$C$201,A56,Assignments!$E$2:$E$201))</f>
        <v/>
      </c>
      <c r="D56" s="5">
        <f>IF(A56="","",IF(COUNTIFS(Availability!$A$2:$A$201,A56,Availability!$B$2:$B$201,"&lt;="&amp;INDEX('Required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56" s="5">
        <f>IF(A56="","",IF(COUNTIFS(Assignments!$C$2:$C$201,A56,Assignments!$B$2:$B$201,$B$2)&gt;0,"Already assigned",IF(SUMPRODUCT((Assignments!$C$2:$C$201=A56)*(IFERROR(INDEX('Required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56" s="5">
        <f>IF(A56="","",IF(COUNTIFS(Eligibility!$A$2:$A$301,A56,Eligibility!$B$2:$B$301,"Skill",Eligibility!$C$2:$C$301,INDEX('Required shifts'!$F$2:$F$101,MATCH($B$2,'Required shifts'!$A$2:$A$101,0)),Eligibility!$D$2:$D$301,"Current")&gt;0,"OK","Missing skill"))</f>
        <v/>
      </c>
      <c r="G56" s="5">
        <f>IF(A56="","",IF(COUNTIFS(Eligibility!$A$2:$A$301,A56,Eligibility!$B$2:$B$301,"Site permission",Eligibility!$C$2:$C$301,INDEX('Required shifts'!$G$2:$G$101,MATCH($B$2,'Required shifts'!$A$2:$A$101,0)),Eligibility!$D$2:$D$301,"Current")&gt;0,"OK","Missing permission"))</f>
        <v/>
      </c>
      <c r="H56" s="5">
        <f>IF(A56="","",IF(A56=$B$3,"EXCLUDED - absent",IF(COUNTIF(D56:G56,"&lt;&gt;OK")=0,"CANDIDATE - planner review","EXCLUDED - "&amp;TEXTJOIN("; ",TRUE,IF(D56:G56&lt;&gt;"OK",D56:G56,"")))))</f>
        <v/>
      </c>
    </row>
    <row r="57">
      <c r="A57" s="5">
        <f>IFERROR(INDEX(People!$A$2:$A$101,ROW()-4),"")</f>
        <v/>
      </c>
      <c r="B57" s="5">
        <f>IFERROR(INDEX(People!$B$2:$B$101,ROW()-4),"")</f>
        <v/>
      </c>
      <c r="C57" s="5">
        <f>IF(A57="","",SUMIF(Assignments!$C$2:$C$201,A57,Assignments!$E$2:$E$201))</f>
        <v/>
      </c>
      <c r="D57" s="5">
        <f>IF(A57="","",IF(COUNTIFS(Availability!$A$2:$A$201,A57,Availability!$B$2:$B$201,"&lt;="&amp;INDEX('Required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57" s="5">
        <f>IF(A57="","",IF(COUNTIFS(Assignments!$C$2:$C$201,A57,Assignments!$B$2:$B$201,$B$2)&gt;0,"Already assigned",IF(SUMPRODUCT((Assignments!$C$2:$C$201=A57)*(IFERROR(INDEX('Required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57" s="5">
        <f>IF(A57="","",IF(COUNTIFS(Eligibility!$A$2:$A$301,A57,Eligibility!$B$2:$B$301,"Skill",Eligibility!$C$2:$C$301,INDEX('Required shifts'!$F$2:$F$101,MATCH($B$2,'Required shifts'!$A$2:$A$101,0)),Eligibility!$D$2:$D$301,"Current")&gt;0,"OK","Missing skill"))</f>
        <v/>
      </c>
      <c r="G57" s="5">
        <f>IF(A57="","",IF(COUNTIFS(Eligibility!$A$2:$A$301,A57,Eligibility!$B$2:$B$301,"Site permission",Eligibility!$C$2:$C$301,INDEX('Required shifts'!$G$2:$G$101,MATCH($B$2,'Required shifts'!$A$2:$A$101,0)),Eligibility!$D$2:$D$301,"Current")&gt;0,"OK","Missing permission"))</f>
        <v/>
      </c>
      <c r="H57" s="5">
        <f>IF(A57="","",IF(A57=$B$3,"EXCLUDED - absent",IF(COUNTIF(D57:G57,"&lt;&gt;OK")=0,"CANDIDATE - planner review","EXCLUDED - "&amp;TEXTJOIN("; ",TRUE,IF(D57:G57&lt;&gt;"OK",D57:G57,"")))))</f>
        <v/>
      </c>
    </row>
    <row r="58">
      <c r="A58" s="5">
        <f>IFERROR(INDEX(People!$A$2:$A$101,ROW()-4),"")</f>
        <v/>
      </c>
      <c r="B58" s="5">
        <f>IFERROR(INDEX(People!$B$2:$B$101,ROW()-4),"")</f>
        <v/>
      </c>
      <c r="C58" s="5">
        <f>IF(A58="","",SUMIF(Assignments!$C$2:$C$201,A58,Assignments!$E$2:$E$201))</f>
        <v/>
      </c>
      <c r="D58" s="5">
        <f>IF(A58="","",IF(COUNTIFS(Availability!$A$2:$A$201,A58,Availability!$B$2:$B$201,"&lt;="&amp;INDEX('Required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58" s="5">
        <f>IF(A58="","",IF(COUNTIFS(Assignments!$C$2:$C$201,A58,Assignments!$B$2:$B$201,$B$2)&gt;0,"Already assigned",IF(SUMPRODUCT((Assignments!$C$2:$C$201=A58)*(IFERROR(INDEX('Required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58" s="5">
        <f>IF(A58="","",IF(COUNTIFS(Eligibility!$A$2:$A$301,A58,Eligibility!$B$2:$B$301,"Skill",Eligibility!$C$2:$C$301,INDEX('Required shifts'!$F$2:$F$101,MATCH($B$2,'Required shifts'!$A$2:$A$101,0)),Eligibility!$D$2:$D$301,"Current")&gt;0,"OK","Missing skill"))</f>
        <v/>
      </c>
      <c r="G58" s="5">
        <f>IF(A58="","",IF(COUNTIFS(Eligibility!$A$2:$A$301,A58,Eligibility!$B$2:$B$301,"Site permission",Eligibility!$C$2:$C$301,INDEX('Required shifts'!$G$2:$G$101,MATCH($B$2,'Required shifts'!$A$2:$A$101,0)),Eligibility!$D$2:$D$301,"Current")&gt;0,"OK","Missing permission"))</f>
        <v/>
      </c>
      <c r="H58" s="5">
        <f>IF(A58="","",IF(A58=$B$3,"EXCLUDED - absent",IF(COUNTIF(D58:G58,"&lt;&gt;OK")=0,"CANDIDATE - planner review","EXCLUDED - "&amp;TEXTJOIN("; ",TRUE,IF(D58:G58&lt;&gt;"OK",D58:G58,"")))))</f>
        <v/>
      </c>
    </row>
    <row r="59">
      <c r="A59" s="5">
        <f>IFERROR(INDEX(People!$A$2:$A$101,ROW()-4),"")</f>
        <v/>
      </c>
      <c r="B59" s="5">
        <f>IFERROR(INDEX(People!$B$2:$B$101,ROW()-4),"")</f>
        <v/>
      </c>
      <c r="C59" s="5">
        <f>IF(A59="","",SUMIF(Assignments!$C$2:$C$201,A59,Assignments!$E$2:$E$201))</f>
        <v/>
      </c>
      <c r="D59" s="5">
        <f>IF(A59="","",IF(COUNTIFS(Availability!$A$2:$A$201,A59,Availability!$B$2:$B$201,"&lt;="&amp;INDEX('Required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59" s="5">
        <f>IF(A59="","",IF(COUNTIFS(Assignments!$C$2:$C$201,A59,Assignments!$B$2:$B$201,$B$2)&gt;0,"Already assigned",IF(SUMPRODUCT((Assignments!$C$2:$C$201=A59)*(IFERROR(INDEX('Required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59" s="5">
        <f>IF(A59="","",IF(COUNTIFS(Eligibility!$A$2:$A$301,A59,Eligibility!$B$2:$B$301,"Skill",Eligibility!$C$2:$C$301,INDEX('Required shifts'!$F$2:$F$101,MATCH($B$2,'Required shifts'!$A$2:$A$101,0)),Eligibility!$D$2:$D$301,"Current")&gt;0,"OK","Missing skill"))</f>
        <v/>
      </c>
      <c r="G59" s="5">
        <f>IF(A59="","",IF(COUNTIFS(Eligibility!$A$2:$A$301,A59,Eligibility!$B$2:$B$301,"Site permission",Eligibility!$C$2:$C$301,INDEX('Required shifts'!$G$2:$G$101,MATCH($B$2,'Required shifts'!$A$2:$A$101,0)),Eligibility!$D$2:$D$301,"Current")&gt;0,"OK","Missing permission"))</f>
        <v/>
      </c>
      <c r="H59" s="5">
        <f>IF(A59="","",IF(A59=$B$3,"EXCLUDED - absent",IF(COUNTIF(D59:G59,"&lt;&gt;OK")=0,"CANDIDATE - planner review","EXCLUDED - "&amp;TEXTJOIN("; ",TRUE,IF(D59:G59&lt;&gt;"OK",D59:G59,"")))))</f>
        <v/>
      </c>
    </row>
    <row r="60">
      <c r="A60" s="5">
        <f>IFERROR(INDEX(People!$A$2:$A$101,ROW()-4),"")</f>
        <v/>
      </c>
      <c r="B60" s="5">
        <f>IFERROR(INDEX(People!$B$2:$B$101,ROW()-4),"")</f>
        <v/>
      </c>
      <c r="C60" s="5">
        <f>IF(A60="","",SUMIF(Assignments!$C$2:$C$201,A60,Assignments!$E$2:$E$201))</f>
        <v/>
      </c>
      <c r="D60" s="5">
        <f>IF(A60="","",IF(COUNTIFS(Availability!$A$2:$A$201,A60,Availability!$B$2:$B$201,"&lt;="&amp;INDEX('Required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60" s="5">
        <f>IF(A60="","",IF(COUNTIFS(Assignments!$C$2:$C$201,A60,Assignments!$B$2:$B$201,$B$2)&gt;0,"Already assigned",IF(SUMPRODUCT((Assignments!$C$2:$C$201=A60)*(IFERROR(INDEX('Required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60" s="5">
        <f>IF(A60="","",IF(COUNTIFS(Eligibility!$A$2:$A$301,A60,Eligibility!$B$2:$B$301,"Skill",Eligibility!$C$2:$C$301,INDEX('Required shifts'!$F$2:$F$101,MATCH($B$2,'Required shifts'!$A$2:$A$101,0)),Eligibility!$D$2:$D$301,"Current")&gt;0,"OK","Missing skill"))</f>
        <v/>
      </c>
      <c r="G60" s="5">
        <f>IF(A60="","",IF(COUNTIFS(Eligibility!$A$2:$A$301,A60,Eligibility!$B$2:$B$301,"Site permission",Eligibility!$C$2:$C$301,INDEX('Required shifts'!$G$2:$G$101,MATCH($B$2,'Required shifts'!$A$2:$A$101,0)),Eligibility!$D$2:$D$301,"Current")&gt;0,"OK","Missing permission"))</f>
        <v/>
      </c>
      <c r="H60" s="5">
        <f>IF(A60="","",IF(A60=$B$3,"EXCLUDED - absent",IF(COUNTIF(D60:G60,"&lt;&gt;OK")=0,"CANDIDATE - planner review","EXCLUDED - "&amp;TEXTJOIN("; ",TRUE,IF(D60:G60&lt;&gt;"OK",D60:G60,"")))))</f>
        <v/>
      </c>
    </row>
    <row r="61">
      <c r="A61" s="5">
        <f>IFERROR(INDEX(People!$A$2:$A$101,ROW()-4),"")</f>
        <v/>
      </c>
      <c r="B61" s="5">
        <f>IFERROR(INDEX(People!$B$2:$B$101,ROW()-4),"")</f>
        <v/>
      </c>
      <c r="C61" s="5">
        <f>IF(A61="","",SUMIF(Assignments!$C$2:$C$201,A61,Assignments!$E$2:$E$201))</f>
        <v/>
      </c>
      <c r="D61" s="5">
        <f>IF(A61="","",IF(COUNTIFS(Availability!$A$2:$A$201,A61,Availability!$B$2:$B$201,"&lt;="&amp;INDEX('Required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61" s="5">
        <f>IF(A61="","",IF(COUNTIFS(Assignments!$C$2:$C$201,A61,Assignments!$B$2:$B$201,$B$2)&gt;0,"Already assigned",IF(SUMPRODUCT((Assignments!$C$2:$C$201=A61)*(IFERROR(INDEX('Required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61" s="5">
        <f>IF(A61="","",IF(COUNTIFS(Eligibility!$A$2:$A$301,A61,Eligibility!$B$2:$B$301,"Skill",Eligibility!$C$2:$C$301,INDEX('Required shifts'!$F$2:$F$101,MATCH($B$2,'Required shifts'!$A$2:$A$101,0)),Eligibility!$D$2:$D$301,"Current")&gt;0,"OK","Missing skill"))</f>
        <v/>
      </c>
      <c r="G61" s="5">
        <f>IF(A61="","",IF(COUNTIFS(Eligibility!$A$2:$A$301,A61,Eligibility!$B$2:$B$301,"Site permission",Eligibility!$C$2:$C$301,INDEX('Required shifts'!$G$2:$G$101,MATCH($B$2,'Required shifts'!$A$2:$A$101,0)),Eligibility!$D$2:$D$301,"Current")&gt;0,"OK","Missing permission"))</f>
        <v/>
      </c>
      <c r="H61" s="5">
        <f>IF(A61="","",IF(A61=$B$3,"EXCLUDED - absent",IF(COUNTIF(D61:G61,"&lt;&gt;OK")=0,"CANDIDATE - planner review","EXCLUDED - "&amp;TEXTJOIN("; ",TRUE,IF(D61:G61&lt;&gt;"OK",D61:G61,"")))))</f>
        <v/>
      </c>
    </row>
    <row r="62">
      <c r="A62" s="5">
        <f>IFERROR(INDEX(People!$A$2:$A$101,ROW()-4),"")</f>
        <v/>
      </c>
      <c r="B62" s="5">
        <f>IFERROR(INDEX(People!$B$2:$B$101,ROW()-4),"")</f>
        <v/>
      </c>
      <c r="C62" s="5">
        <f>IF(A62="","",SUMIF(Assignments!$C$2:$C$201,A62,Assignments!$E$2:$E$201))</f>
        <v/>
      </c>
      <c r="D62" s="5">
        <f>IF(A62="","",IF(COUNTIFS(Availability!$A$2:$A$201,A62,Availability!$B$2:$B$201,"&lt;="&amp;INDEX('Required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62" s="5">
        <f>IF(A62="","",IF(COUNTIFS(Assignments!$C$2:$C$201,A62,Assignments!$B$2:$B$201,$B$2)&gt;0,"Already assigned",IF(SUMPRODUCT((Assignments!$C$2:$C$201=A62)*(IFERROR(INDEX('Required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62" s="5">
        <f>IF(A62="","",IF(COUNTIFS(Eligibility!$A$2:$A$301,A62,Eligibility!$B$2:$B$301,"Skill",Eligibility!$C$2:$C$301,INDEX('Required shifts'!$F$2:$F$101,MATCH($B$2,'Required shifts'!$A$2:$A$101,0)),Eligibility!$D$2:$D$301,"Current")&gt;0,"OK","Missing skill"))</f>
        <v/>
      </c>
      <c r="G62" s="5">
        <f>IF(A62="","",IF(COUNTIFS(Eligibility!$A$2:$A$301,A62,Eligibility!$B$2:$B$301,"Site permission",Eligibility!$C$2:$C$301,INDEX('Required shifts'!$G$2:$G$101,MATCH($B$2,'Required shifts'!$A$2:$A$101,0)),Eligibility!$D$2:$D$301,"Current")&gt;0,"OK","Missing permission"))</f>
        <v/>
      </c>
      <c r="H62" s="5">
        <f>IF(A62="","",IF(A62=$B$3,"EXCLUDED - absent",IF(COUNTIF(D62:G62,"&lt;&gt;OK")=0,"CANDIDATE - planner review","EXCLUDED - "&amp;TEXTJOIN("; ",TRUE,IF(D62:G62&lt;&gt;"OK",D62:G62,"")))))</f>
        <v/>
      </c>
    </row>
    <row r="63">
      <c r="A63" s="5">
        <f>IFERROR(INDEX(People!$A$2:$A$101,ROW()-4),"")</f>
        <v/>
      </c>
      <c r="B63" s="5">
        <f>IFERROR(INDEX(People!$B$2:$B$101,ROW()-4),"")</f>
        <v/>
      </c>
      <c r="C63" s="5">
        <f>IF(A63="","",SUMIF(Assignments!$C$2:$C$201,A63,Assignments!$E$2:$E$201))</f>
        <v/>
      </c>
      <c r="D63" s="5">
        <f>IF(A63="","",IF(COUNTIFS(Availability!$A$2:$A$201,A63,Availability!$B$2:$B$201,"&lt;="&amp;INDEX('Required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63" s="5">
        <f>IF(A63="","",IF(COUNTIFS(Assignments!$C$2:$C$201,A63,Assignments!$B$2:$B$201,$B$2)&gt;0,"Already assigned",IF(SUMPRODUCT((Assignments!$C$2:$C$201=A63)*(IFERROR(INDEX('Required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63" s="5">
        <f>IF(A63="","",IF(COUNTIFS(Eligibility!$A$2:$A$301,A63,Eligibility!$B$2:$B$301,"Skill",Eligibility!$C$2:$C$301,INDEX('Required shifts'!$F$2:$F$101,MATCH($B$2,'Required shifts'!$A$2:$A$101,0)),Eligibility!$D$2:$D$301,"Current")&gt;0,"OK","Missing skill"))</f>
        <v/>
      </c>
      <c r="G63" s="5">
        <f>IF(A63="","",IF(COUNTIFS(Eligibility!$A$2:$A$301,A63,Eligibility!$B$2:$B$301,"Site permission",Eligibility!$C$2:$C$301,INDEX('Required shifts'!$G$2:$G$101,MATCH($B$2,'Required shifts'!$A$2:$A$101,0)),Eligibility!$D$2:$D$301,"Current")&gt;0,"OK","Missing permission"))</f>
        <v/>
      </c>
      <c r="H63" s="5">
        <f>IF(A63="","",IF(A63=$B$3,"EXCLUDED - absent",IF(COUNTIF(D63:G63,"&lt;&gt;OK")=0,"CANDIDATE - planner review","EXCLUDED - "&amp;TEXTJOIN("; ",TRUE,IF(D63:G63&lt;&gt;"OK",D63:G63,"")))))</f>
        <v/>
      </c>
    </row>
    <row r="64">
      <c r="A64" s="5">
        <f>IFERROR(INDEX(People!$A$2:$A$101,ROW()-4),"")</f>
        <v/>
      </c>
      <c r="B64" s="5">
        <f>IFERROR(INDEX(People!$B$2:$B$101,ROW()-4),"")</f>
        <v/>
      </c>
      <c r="C64" s="5">
        <f>IF(A64="","",SUMIF(Assignments!$C$2:$C$201,A64,Assignments!$E$2:$E$201))</f>
        <v/>
      </c>
      <c r="D64" s="5">
        <f>IF(A64="","",IF(COUNTIFS(Availability!$A$2:$A$201,A64,Availability!$B$2:$B$201,"&lt;="&amp;INDEX('Required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64" s="5">
        <f>IF(A64="","",IF(COUNTIFS(Assignments!$C$2:$C$201,A64,Assignments!$B$2:$B$201,$B$2)&gt;0,"Already assigned",IF(SUMPRODUCT((Assignments!$C$2:$C$201=A64)*(IFERROR(INDEX('Required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64" s="5">
        <f>IF(A64="","",IF(COUNTIFS(Eligibility!$A$2:$A$301,A64,Eligibility!$B$2:$B$301,"Skill",Eligibility!$C$2:$C$301,INDEX('Required shifts'!$F$2:$F$101,MATCH($B$2,'Required shifts'!$A$2:$A$101,0)),Eligibility!$D$2:$D$301,"Current")&gt;0,"OK","Missing skill"))</f>
        <v/>
      </c>
      <c r="G64" s="5">
        <f>IF(A64="","",IF(COUNTIFS(Eligibility!$A$2:$A$301,A64,Eligibility!$B$2:$B$301,"Site permission",Eligibility!$C$2:$C$301,INDEX('Required shifts'!$G$2:$G$101,MATCH($B$2,'Required shifts'!$A$2:$A$101,0)),Eligibility!$D$2:$D$301,"Current")&gt;0,"OK","Missing permission"))</f>
        <v/>
      </c>
      <c r="H64" s="5">
        <f>IF(A64="","",IF(A64=$B$3,"EXCLUDED - absent",IF(COUNTIF(D64:G64,"&lt;&gt;OK")=0,"CANDIDATE - planner review","EXCLUDED - "&amp;TEXTJOIN("; ",TRUE,IF(D64:G64&lt;&gt;"OK",D64:G64,"")))))</f>
        <v/>
      </c>
    </row>
    <row r="65">
      <c r="A65" s="5">
        <f>IFERROR(INDEX(People!$A$2:$A$101,ROW()-4),"")</f>
        <v/>
      </c>
      <c r="B65" s="5">
        <f>IFERROR(INDEX(People!$B$2:$B$101,ROW()-4),"")</f>
        <v/>
      </c>
      <c r="C65" s="5">
        <f>IF(A65="","",SUMIF(Assignments!$C$2:$C$201,A65,Assignments!$E$2:$E$201))</f>
        <v/>
      </c>
      <c r="D65" s="5">
        <f>IF(A65="","",IF(COUNTIFS(Availability!$A$2:$A$201,A65,Availability!$B$2:$B$201,"&lt;="&amp;INDEX('Required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65" s="5">
        <f>IF(A65="","",IF(COUNTIFS(Assignments!$C$2:$C$201,A65,Assignments!$B$2:$B$201,$B$2)&gt;0,"Already assigned",IF(SUMPRODUCT((Assignments!$C$2:$C$201=A65)*(IFERROR(INDEX('Required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65" s="5">
        <f>IF(A65="","",IF(COUNTIFS(Eligibility!$A$2:$A$301,A65,Eligibility!$B$2:$B$301,"Skill",Eligibility!$C$2:$C$301,INDEX('Required shifts'!$F$2:$F$101,MATCH($B$2,'Required shifts'!$A$2:$A$101,0)),Eligibility!$D$2:$D$301,"Current")&gt;0,"OK","Missing skill"))</f>
        <v/>
      </c>
      <c r="G65" s="5">
        <f>IF(A65="","",IF(COUNTIFS(Eligibility!$A$2:$A$301,A65,Eligibility!$B$2:$B$301,"Site permission",Eligibility!$C$2:$C$301,INDEX('Required shifts'!$G$2:$G$101,MATCH($B$2,'Required shifts'!$A$2:$A$101,0)),Eligibility!$D$2:$D$301,"Current")&gt;0,"OK","Missing permission"))</f>
        <v/>
      </c>
      <c r="H65" s="5">
        <f>IF(A65="","",IF(A65=$B$3,"EXCLUDED - absent",IF(COUNTIF(D65:G65,"&lt;&gt;OK")=0,"CANDIDATE - planner review","EXCLUDED - "&amp;TEXTJOIN("; ",TRUE,IF(D65:G65&lt;&gt;"OK",D65:G65,"")))))</f>
        <v/>
      </c>
    </row>
    <row r="66">
      <c r="A66" s="5">
        <f>IFERROR(INDEX(People!$A$2:$A$101,ROW()-4),"")</f>
        <v/>
      </c>
      <c r="B66" s="5">
        <f>IFERROR(INDEX(People!$B$2:$B$101,ROW()-4),"")</f>
        <v/>
      </c>
      <c r="C66" s="5">
        <f>IF(A66="","",SUMIF(Assignments!$C$2:$C$201,A66,Assignments!$E$2:$E$201))</f>
        <v/>
      </c>
      <c r="D66" s="5">
        <f>IF(A66="","",IF(COUNTIFS(Availability!$A$2:$A$201,A66,Availability!$B$2:$B$201,"&lt;="&amp;INDEX('Required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66" s="5">
        <f>IF(A66="","",IF(COUNTIFS(Assignments!$C$2:$C$201,A66,Assignments!$B$2:$B$201,$B$2)&gt;0,"Already assigned",IF(SUMPRODUCT((Assignments!$C$2:$C$201=A66)*(IFERROR(INDEX('Required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66" s="5">
        <f>IF(A66="","",IF(COUNTIFS(Eligibility!$A$2:$A$301,A66,Eligibility!$B$2:$B$301,"Skill",Eligibility!$C$2:$C$301,INDEX('Required shifts'!$F$2:$F$101,MATCH($B$2,'Required shifts'!$A$2:$A$101,0)),Eligibility!$D$2:$D$301,"Current")&gt;0,"OK","Missing skill"))</f>
        <v/>
      </c>
      <c r="G66" s="5">
        <f>IF(A66="","",IF(COUNTIFS(Eligibility!$A$2:$A$301,A66,Eligibility!$B$2:$B$301,"Site permission",Eligibility!$C$2:$C$301,INDEX('Required shifts'!$G$2:$G$101,MATCH($B$2,'Required shifts'!$A$2:$A$101,0)),Eligibility!$D$2:$D$301,"Current")&gt;0,"OK","Missing permission"))</f>
        <v/>
      </c>
      <c r="H66" s="5">
        <f>IF(A66="","",IF(A66=$B$3,"EXCLUDED - absent",IF(COUNTIF(D66:G66,"&lt;&gt;OK")=0,"CANDIDATE - planner review","EXCLUDED - "&amp;TEXTJOIN("; ",TRUE,IF(D66:G66&lt;&gt;"OK",D66:G66,"")))))</f>
        <v/>
      </c>
    </row>
    <row r="67">
      <c r="A67" s="5">
        <f>IFERROR(INDEX(People!$A$2:$A$101,ROW()-4),"")</f>
        <v/>
      </c>
      <c r="B67" s="5">
        <f>IFERROR(INDEX(People!$B$2:$B$101,ROW()-4),"")</f>
        <v/>
      </c>
      <c r="C67" s="5">
        <f>IF(A67="","",SUMIF(Assignments!$C$2:$C$201,A67,Assignments!$E$2:$E$201))</f>
        <v/>
      </c>
      <c r="D67" s="5">
        <f>IF(A67="","",IF(COUNTIFS(Availability!$A$2:$A$201,A67,Availability!$B$2:$B$201,"&lt;="&amp;INDEX('Required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67" s="5">
        <f>IF(A67="","",IF(COUNTIFS(Assignments!$C$2:$C$201,A67,Assignments!$B$2:$B$201,$B$2)&gt;0,"Already assigned",IF(SUMPRODUCT((Assignments!$C$2:$C$201=A67)*(IFERROR(INDEX('Required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67" s="5">
        <f>IF(A67="","",IF(COUNTIFS(Eligibility!$A$2:$A$301,A67,Eligibility!$B$2:$B$301,"Skill",Eligibility!$C$2:$C$301,INDEX('Required shifts'!$F$2:$F$101,MATCH($B$2,'Required shifts'!$A$2:$A$101,0)),Eligibility!$D$2:$D$301,"Current")&gt;0,"OK","Missing skill"))</f>
        <v/>
      </c>
      <c r="G67" s="5">
        <f>IF(A67="","",IF(COUNTIFS(Eligibility!$A$2:$A$301,A67,Eligibility!$B$2:$B$301,"Site permission",Eligibility!$C$2:$C$301,INDEX('Required shifts'!$G$2:$G$101,MATCH($B$2,'Required shifts'!$A$2:$A$101,0)),Eligibility!$D$2:$D$301,"Current")&gt;0,"OK","Missing permission"))</f>
        <v/>
      </c>
      <c r="H67" s="5">
        <f>IF(A67="","",IF(A67=$B$3,"EXCLUDED - absent",IF(COUNTIF(D67:G67,"&lt;&gt;OK")=0,"CANDIDATE - planner review","EXCLUDED - "&amp;TEXTJOIN("; ",TRUE,IF(D67:G67&lt;&gt;"OK",D67:G67,"")))))</f>
        <v/>
      </c>
    </row>
    <row r="68">
      <c r="A68" s="5">
        <f>IFERROR(INDEX(People!$A$2:$A$101,ROW()-4),"")</f>
        <v/>
      </c>
      <c r="B68" s="5">
        <f>IFERROR(INDEX(People!$B$2:$B$101,ROW()-4),"")</f>
        <v/>
      </c>
      <c r="C68" s="5">
        <f>IF(A68="","",SUMIF(Assignments!$C$2:$C$201,A68,Assignments!$E$2:$E$201))</f>
        <v/>
      </c>
      <c r="D68" s="5">
        <f>IF(A68="","",IF(COUNTIFS(Availability!$A$2:$A$201,A68,Availability!$B$2:$B$201,"&lt;="&amp;INDEX('Required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68" s="5">
        <f>IF(A68="","",IF(COUNTIFS(Assignments!$C$2:$C$201,A68,Assignments!$B$2:$B$201,$B$2)&gt;0,"Already assigned",IF(SUMPRODUCT((Assignments!$C$2:$C$201=A68)*(IFERROR(INDEX('Required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68" s="5">
        <f>IF(A68="","",IF(COUNTIFS(Eligibility!$A$2:$A$301,A68,Eligibility!$B$2:$B$301,"Skill",Eligibility!$C$2:$C$301,INDEX('Required shifts'!$F$2:$F$101,MATCH($B$2,'Required shifts'!$A$2:$A$101,0)),Eligibility!$D$2:$D$301,"Current")&gt;0,"OK","Missing skill"))</f>
        <v/>
      </c>
      <c r="G68" s="5">
        <f>IF(A68="","",IF(COUNTIFS(Eligibility!$A$2:$A$301,A68,Eligibility!$B$2:$B$301,"Site permission",Eligibility!$C$2:$C$301,INDEX('Required shifts'!$G$2:$G$101,MATCH($B$2,'Required shifts'!$A$2:$A$101,0)),Eligibility!$D$2:$D$301,"Current")&gt;0,"OK","Missing permission"))</f>
        <v/>
      </c>
      <c r="H68" s="5">
        <f>IF(A68="","",IF(A68=$B$3,"EXCLUDED - absent",IF(COUNTIF(D68:G68,"&lt;&gt;OK")=0,"CANDIDATE - planner review","EXCLUDED - "&amp;TEXTJOIN("; ",TRUE,IF(D68:G68&lt;&gt;"OK",D68:G68,"")))))</f>
        <v/>
      </c>
    </row>
    <row r="69">
      <c r="A69" s="5">
        <f>IFERROR(INDEX(People!$A$2:$A$101,ROW()-4),"")</f>
        <v/>
      </c>
      <c r="B69" s="5">
        <f>IFERROR(INDEX(People!$B$2:$B$101,ROW()-4),"")</f>
        <v/>
      </c>
      <c r="C69" s="5">
        <f>IF(A69="","",SUMIF(Assignments!$C$2:$C$201,A69,Assignments!$E$2:$E$201))</f>
        <v/>
      </c>
      <c r="D69" s="5">
        <f>IF(A69="","",IF(COUNTIFS(Availability!$A$2:$A$201,A69,Availability!$B$2:$B$201,"&lt;="&amp;INDEX('Required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69" s="5">
        <f>IF(A69="","",IF(COUNTIFS(Assignments!$C$2:$C$201,A69,Assignments!$B$2:$B$201,$B$2)&gt;0,"Already assigned",IF(SUMPRODUCT((Assignments!$C$2:$C$201=A69)*(IFERROR(INDEX('Required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69" s="5">
        <f>IF(A69="","",IF(COUNTIFS(Eligibility!$A$2:$A$301,A69,Eligibility!$B$2:$B$301,"Skill",Eligibility!$C$2:$C$301,INDEX('Required shifts'!$F$2:$F$101,MATCH($B$2,'Required shifts'!$A$2:$A$101,0)),Eligibility!$D$2:$D$301,"Current")&gt;0,"OK","Missing skill"))</f>
        <v/>
      </c>
      <c r="G69" s="5">
        <f>IF(A69="","",IF(COUNTIFS(Eligibility!$A$2:$A$301,A69,Eligibility!$B$2:$B$301,"Site permission",Eligibility!$C$2:$C$301,INDEX('Required shifts'!$G$2:$G$101,MATCH($B$2,'Required shifts'!$A$2:$A$101,0)),Eligibility!$D$2:$D$301,"Current")&gt;0,"OK","Missing permission"))</f>
        <v/>
      </c>
      <c r="H69" s="5">
        <f>IF(A69="","",IF(A69=$B$3,"EXCLUDED - absent",IF(COUNTIF(D69:G69,"&lt;&gt;OK")=0,"CANDIDATE - planner review","EXCLUDED - "&amp;TEXTJOIN("; ",TRUE,IF(D69:G69&lt;&gt;"OK",D69:G69,"")))))</f>
        <v/>
      </c>
    </row>
    <row r="70">
      <c r="A70" s="5">
        <f>IFERROR(INDEX(People!$A$2:$A$101,ROW()-4),"")</f>
        <v/>
      </c>
      <c r="B70" s="5">
        <f>IFERROR(INDEX(People!$B$2:$B$101,ROW()-4),"")</f>
        <v/>
      </c>
      <c r="C70" s="5">
        <f>IF(A70="","",SUMIF(Assignments!$C$2:$C$201,A70,Assignments!$E$2:$E$201))</f>
        <v/>
      </c>
      <c r="D70" s="5">
        <f>IF(A70="","",IF(COUNTIFS(Availability!$A$2:$A$201,A70,Availability!$B$2:$B$201,"&lt;="&amp;INDEX('Required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70" s="5">
        <f>IF(A70="","",IF(COUNTIFS(Assignments!$C$2:$C$201,A70,Assignments!$B$2:$B$201,$B$2)&gt;0,"Already assigned",IF(SUMPRODUCT((Assignments!$C$2:$C$201=A70)*(IFERROR(INDEX('Required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70" s="5">
        <f>IF(A70="","",IF(COUNTIFS(Eligibility!$A$2:$A$301,A70,Eligibility!$B$2:$B$301,"Skill",Eligibility!$C$2:$C$301,INDEX('Required shifts'!$F$2:$F$101,MATCH($B$2,'Required shifts'!$A$2:$A$101,0)),Eligibility!$D$2:$D$301,"Current")&gt;0,"OK","Missing skill"))</f>
        <v/>
      </c>
      <c r="G70" s="5">
        <f>IF(A70="","",IF(COUNTIFS(Eligibility!$A$2:$A$301,A70,Eligibility!$B$2:$B$301,"Site permission",Eligibility!$C$2:$C$301,INDEX('Required shifts'!$G$2:$G$101,MATCH($B$2,'Required shifts'!$A$2:$A$101,0)),Eligibility!$D$2:$D$301,"Current")&gt;0,"OK","Missing permission"))</f>
        <v/>
      </c>
      <c r="H70" s="5">
        <f>IF(A70="","",IF(A70=$B$3,"EXCLUDED - absent",IF(COUNTIF(D70:G70,"&lt;&gt;OK")=0,"CANDIDATE - planner review","EXCLUDED - "&amp;TEXTJOIN("; ",TRUE,IF(D70:G70&lt;&gt;"OK",D70:G70,"")))))</f>
        <v/>
      </c>
    </row>
    <row r="71">
      <c r="A71" s="5">
        <f>IFERROR(INDEX(People!$A$2:$A$101,ROW()-4),"")</f>
        <v/>
      </c>
      <c r="B71" s="5">
        <f>IFERROR(INDEX(People!$B$2:$B$101,ROW()-4),"")</f>
        <v/>
      </c>
      <c r="C71" s="5">
        <f>IF(A71="","",SUMIF(Assignments!$C$2:$C$201,A71,Assignments!$E$2:$E$201))</f>
        <v/>
      </c>
      <c r="D71" s="5">
        <f>IF(A71="","",IF(COUNTIFS(Availability!$A$2:$A$201,A71,Availability!$B$2:$B$201,"&lt;="&amp;INDEX('Required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71" s="5">
        <f>IF(A71="","",IF(COUNTIFS(Assignments!$C$2:$C$201,A71,Assignments!$B$2:$B$201,$B$2)&gt;0,"Already assigned",IF(SUMPRODUCT((Assignments!$C$2:$C$201=A71)*(IFERROR(INDEX('Required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71" s="5">
        <f>IF(A71="","",IF(COUNTIFS(Eligibility!$A$2:$A$301,A71,Eligibility!$B$2:$B$301,"Skill",Eligibility!$C$2:$C$301,INDEX('Required shifts'!$F$2:$F$101,MATCH($B$2,'Required shifts'!$A$2:$A$101,0)),Eligibility!$D$2:$D$301,"Current")&gt;0,"OK","Missing skill"))</f>
        <v/>
      </c>
      <c r="G71" s="5">
        <f>IF(A71="","",IF(COUNTIFS(Eligibility!$A$2:$A$301,A71,Eligibility!$B$2:$B$301,"Site permission",Eligibility!$C$2:$C$301,INDEX('Required shifts'!$G$2:$G$101,MATCH($B$2,'Required shifts'!$A$2:$A$101,0)),Eligibility!$D$2:$D$301,"Current")&gt;0,"OK","Missing permission"))</f>
        <v/>
      </c>
      <c r="H71" s="5">
        <f>IF(A71="","",IF(A71=$B$3,"EXCLUDED - absent",IF(COUNTIF(D71:G71,"&lt;&gt;OK")=0,"CANDIDATE - planner review","EXCLUDED - "&amp;TEXTJOIN("; ",TRUE,IF(D71:G71&lt;&gt;"OK",D71:G71,"")))))</f>
        <v/>
      </c>
    </row>
    <row r="72">
      <c r="A72" s="5">
        <f>IFERROR(INDEX(People!$A$2:$A$101,ROW()-4),"")</f>
        <v/>
      </c>
      <c r="B72" s="5">
        <f>IFERROR(INDEX(People!$B$2:$B$101,ROW()-4),"")</f>
        <v/>
      </c>
      <c r="C72" s="5">
        <f>IF(A72="","",SUMIF(Assignments!$C$2:$C$201,A72,Assignments!$E$2:$E$201))</f>
        <v/>
      </c>
      <c r="D72" s="5">
        <f>IF(A72="","",IF(COUNTIFS(Availability!$A$2:$A$201,A72,Availability!$B$2:$B$201,"&lt;="&amp;INDEX('Required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72" s="5">
        <f>IF(A72="","",IF(COUNTIFS(Assignments!$C$2:$C$201,A72,Assignments!$B$2:$B$201,$B$2)&gt;0,"Already assigned",IF(SUMPRODUCT((Assignments!$C$2:$C$201=A72)*(IFERROR(INDEX('Required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72" s="5">
        <f>IF(A72="","",IF(COUNTIFS(Eligibility!$A$2:$A$301,A72,Eligibility!$B$2:$B$301,"Skill",Eligibility!$C$2:$C$301,INDEX('Required shifts'!$F$2:$F$101,MATCH($B$2,'Required shifts'!$A$2:$A$101,0)),Eligibility!$D$2:$D$301,"Current")&gt;0,"OK","Missing skill"))</f>
        <v/>
      </c>
      <c r="G72" s="5">
        <f>IF(A72="","",IF(COUNTIFS(Eligibility!$A$2:$A$301,A72,Eligibility!$B$2:$B$301,"Site permission",Eligibility!$C$2:$C$301,INDEX('Required shifts'!$G$2:$G$101,MATCH($B$2,'Required shifts'!$A$2:$A$101,0)),Eligibility!$D$2:$D$301,"Current")&gt;0,"OK","Missing permission"))</f>
        <v/>
      </c>
      <c r="H72" s="5">
        <f>IF(A72="","",IF(A72=$B$3,"EXCLUDED - absent",IF(COUNTIF(D72:G72,"&lt;&gt;OK")=0,"CANDIDATE - planner review","EXCLUDED - "&amp;TEXTJOIN("; ",TRUE,IF(D72:G72&lt;&gt;"OK",D72:G72,"")))))</f>
        <v/>
      </c>
    </row>
    <row r="73">
      <c r="A73" s="5">
        <f>IFERROR(INDEX(People!$A$2:$A$101,ROW()-4),"")</f>
        <v/>
      </c>
      <c r="B73" s="5">
        <f>IFERROR(INDEX(People!$B$2:$B$101,ROW()-4),"")</f>
        <v/>
      </c>
      <c r="C73" s="5">
        <f>IF(A73="","",SUMIF(Assignments!$C$2:$C$201,A73,Assignments!$E$2:$E$201))</f>
        <v/>
      </c>
      <c r="D73" s="5">
        <f>IF(A73="","",IF(COUNTIFS(Availability!$A$2:$A$201,A73,Availability!$B$2:$B$201,"&lt;="&amp;INDEX('Required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73" s="5">
        <f>IF(A73="","",IF(COUNTIFS(Assignments!$C$2:$C$201,A73,Assignments!$B$2:$B$201,$B$2)&gt;0,"Already assigned",IF(SUMPRODUCT((Assignments!$C$2:$C$201=A73)*(IFERROR(INDEX('Required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73" s="5">
        <f>IF(A73="","",IF(COUNTIFS(Eligibility!$A$2:$A$301,A73,Eligibility!$B$2:$B$301,"Skill",Eligibility!$C$2:$C$301,INDEX('Required shifts'!$F$2:$F$101,MATCH($B$2,'Required shifts'!$A$2:$A$101,0)),Eligibility!$D$2:$D$301,"Current")&gt;0,"OK","Missing skill"))</f>
        <v/>
      </c>
      <c r="G73" s="5">
        <f>IF(A73="","",IF(COUNTIFS(Eligibility!$A$2:$A$301,A73,Eligibility!$B$2:$B$301,"Site permission",Eligibility!$C$2:$C$301,INDEX('Required shifts'!$G$2:$G$101,MATCH($B$2,'Required shifts'!$A$2:$A$101,0)),Eligibility!$D$2:$D$301,"Current")&gt;0,"OK","Missing permission"))</f>
        <v/>
      </c>
      <c r="H73" s="5">
        <f>IF(A73="","",IF(A73=$B$3,"EXCLUDED - absent",IF(COUNTIF(D73:G73,"&lt;&gt;OK")=0,"CANDIDATE - planner review","EXCLUDED - "&amp;TEXTJOIN("; ",TRUE,IF(D73:G73&lt;&gt;"OK",D73:G73,"")))))</f>
        <v/>
      </c>
    </row>
    <row r="74">
      <c r="A74" s="5">
        <f>IFERROR(INDEX(People!$A$2:$A$101,ROW()-4),"")</f>
        <v/>
      </c>
      <c r="B74" s="5">
        <f>IFERROR(INDEX(People!$B$2:$B$101,ROW()-4),"")</f>
        <v/>
      </c>
      <c r="C74" s="5">
        <f>IF(A74="","",SUMIF(Assignments!$C$2:$C$201,A74,Assignments!$E$2:$E$201))</f>
        <v/>
      </c>
      <c r="D74" s="5">
        <f>IF(A74="","",IF(COUNTIFS(Availability!$A$2:$A$201,A74,Availability!$B$2:$B$201,"&lt;="&amp;INDEX('Required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74" s="5">
        <f>IF(A74="","",IF(COUNTIFS(Assignments!$C$2:$C$201,A74,Assignments!$B$2:$B$201,$B$2)&gt;0,"Already assigned",IF(SUMPRODUCT((Assignments!$C$2:$C$201=A74)*(IFERROR(INDEX('Required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74" s="5">
        <f>IF(A74="","",IF(COUNTIFS(Eligibility!$A$2:$A$301,A74,Eligibility!$B$2:$B$301,"Skill",Eligibility!$C$2:$C$301,INDEX('Required shifts'!$F$2:$F$101,MATCH($B$2,'Required shifts'!$A$2:$A$101,0)),Eligibility!$D$2:$D$301,"Current")&gt;0,"OK","Missing skill"))</f>
        <v/>
      </c>
      <c r="G74" s="5">
        <f>IF(A74="","",IF(COUNTIFS(Eligibility!$A$2:$A$301,A74,Eligibility!$B$2:$B$301,"Site permission",Eligibility!$C$2:$C$301,INDEX('Required shifts'!$G$2:$G$101,MATCH($B$2,'Required shifts'!$A$2:$A$101,0)),Eligibility!$D$2:$D$301,"Current")&gt;0,"OK","Missing permission"))</f>
        <v/>
      </c>
      <c r="H74" s="5">
        <f>IF(A74="","",IF(A74=$B$3,"EXCLUDED - absent",IF(COUNTIF(D74:G74,"&lt;&gt;OK")=0,"CANDIDATE - planner review","EXCLUDED - "&amp;TEXTJOIN("; ",TRUE,IF(D74:G74&lt;&gt;"OK",D74:G74,"")))))</f>
        <v/>
      </c>
    </row>
    <row r="75">
      <c r="A75" s="5">
        <f>IFERROR(INDEX(People!$A$2:$A$101,ROW()-4),"")</f>
        <v/>
      </c>
      <c r="B75" s="5">
        <f>IFERROR(INDEX(People!$B$2:$B$101,ROW()-4),"")</f>
        <v/>
      </c>
      <c r="C75" s="5">
        <f>IF(A75="","",SUMIF(Assignments!$C$2:$C$201,A75,Assignments!$E$2:$E$201))</f>
        <v/>
      </c>
      <c r="D75" s="5">
        <f>IF(A75="","",IF(COUNTIFS(Availability!$A$2:$A$201,A75,Availability!$B$2:$B$201,"&lt;="&amp;INDEX('Required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75" s="5">
        <f>IF(A75="","",IF(COUNTIFS(Assignments!$C$2:$C$201,A75,Assignments!$B$2:$B$201,$B$2)&gt;0,"Already assigned",IF(SUMPRODUCT((Assignments!$C$2:$C$201=A75)*(IFERROR(INDEX('Required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75" s="5">
        <f>IF(A75="","",IF(COUNTIFS(Eligibility!$A$2:$A$301,A75,Eligibility!$B$2:$B$301,"Skill",Eligibility!$C$2:$C$301,INDEX('Required shifts'!$F$2:$F$101,MATCH($B$2,'Required shifts'!$A$2:$A$101,0)),Eligibility!$D$2:$D$301,"Current")&gt;0,"OK","Missing skill"))</f>
        <v/>
      </c>
      <c r="G75" s="5">
        <f>IF(A75="","",IF(COUNTIFS(Eligibility!$A$2:$A$301,A75,Eligibility!$B$2:$B$301,"Site permission",Eligibility!$C$2:$C$301,INDEX('Required shifts'!$G$2:$G$101,MATCH($B$2,'Required shifts'!$A$2:$A$101,0)),Eligibility!$D$2:$D$301,"Current")&gt;0,"OK","Missing permission"))</f>
        <v/>
      </c>
      <c r="H75" s="5">
        <f>IF(A75="","",IF(A75=$B$3,"EXCLUDED - absent",IF(COUNTIF(D75:G75,"&lt;&gt;OK")=0,"CANDIDATE - planner review","EXCLUDED - "&amp;TEXTJOIN("; ",TRUE,IF(D75:G75&lt;&gt;"OK",D75:G75,"")))))</f>
        <v/>
      </c>
    </row>
    <row r="76">
      <c r="A76" s="5">
        <f>IFERROR(INDEX(People!$A$2:$A$101,ROW()-4),"")</f>
        <v/>
      </c>
      <c r="B76" s="5">
        <f>IFERROR(INDEX(People!$B$2:$B$101,ROW()-4),"")</f>
        <v/>
      </c>
      <c r="C76" s="5">
        <f>IF(A76="","",SUMIF(Assignments!$C$2:$C$201,A76,Assignments!$E$2:$E$201))</f>
        <v/>
      </c>
      <c r="D76" s="5">
        <f>IF(A76="","",IF(COUNTIFS(Availability!$A$2:$A$201,A76,Availability!$B$2:$B$201,"&lt;="&amp;INDEX('Required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76" s="5">
        <f>IF(A76="","",IF(COUNTIFS(Assignments!$C$2:$C$201,A76,Assignments!$B$2:$B$201,$B$2)&gt;0,"Already assigned",IF(SUMPRODUCT((Assignments!$C$2:$C$201=A76)*(IFERROR(INDEX('Required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76" s="5">
        <f>IF(A76="","",IF(COUNTIFS(Eligibility!$A$2:$A$301,A76,Eligibility!$B$2:$B$301,"Skill",Eligibility!$C$2:$C$301,INDEX('Required shifts'!$F$2:$F$101,MATCH($B$2,'Required shifts'!$A$2:$A$101,0)),Eligibility!$D$2:$D$301,"Current")&gt;0,"OK","Missing skill"))</f>
        <v/>
      </c>
      <c r="G76" s="5">
        <f>IF(A76="","",IF(COUNTIFS(Eligibility!$A$2:$A$301,A76,Eligibility!$B$2:$B$301,"Site permission",Eligibility!$C$2:$C$301,INDEX('Required shifts'!$G$2:$G$101,MATCH($B$2,'Required shifts'!$A$2:$A$101,0)),Eligibility!$D$2:$D$301,"Current")&gt;0,"OK","Missing permission"))</f>
        <v/>
      </c>
      <c r="H76" s="5">
        <f>IF(A76="","",IF(A76=$B$3,"EXCLUDED - absent",IF(COUNTIF(D76:G76,"&lt;&gt;OK")=0,"CANDIDATE - planner review","EXCLUDED - "&amp;TEXTJOIN("; ",TRUE,IF(D76:G76&lt;&gt;"OK",D76:G76,"")))))</f>
        <v/>
      </c>
    </row>
    <row r="77">
      <c r="A77" s="5">
        <f>IFERROR(INDEX(People!$A$2:$A$101,ROW()-4),"")</f>
        <v/>
      </c>
      <c r="B77" s="5">
        <f>IFERROR(INDEX(People!$B$2:$B$101,ROW()-4),"")</f>
        <v/>
      </c>
      <c r="C77" s="5">
        <f>IF(A77="","",SUMIF(Assignments!$C$2:$C$201,A77,Assignments!$E$2:$E$201))</f>
        <v/>
      </c>
      <c r="D77" s="5">
        <f>IF(A77="","",IF(COUNTIFS(Availability!$A$2:$A$201,A77,Availability!$B$2:$B$201,"&lt;="&amp;INDEX('Required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77" s="5">
        <f>IF(A77="","",IF(COUNTIFS(Assignments!$C$2:$C$201,A77,Assignments!$B$2:$B$201,$B$2)&gt;0,"Already assigned",IF(SUMPRODUCT((Assignments!$C$2:$C$201=A77)*(IFERROR(INDEX('Required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77" s="5">
        <f>IF(A77="","",IF(COUNTIFS(Eligibility!$A$2:$A$301,A77,Eligibility!$B$2:$B$301,"Skill",Eligibility!$C$2:$C$301,INDEX('Required shifts'!$F$2:$F$101,MATCH($B$2,'Required shifts'!$A$2:$A$101,0)),Eligibility!$D$2:$D$301,"Current")&gt;0,"OK","Missing skill"))</f>
        <v/>
      </c>
      <c r="G77" s="5">
        <f>IF(A77="","",IF(COUNTIFS(Eligibility!$A$2:$A$301,A77,Eligibility!$B$2:$B$301,"Site permission",Eligibility!$C$2:$C$301,INDEX('Required shifts'!$G$2:$G$101,MATCH($B$2,'Required shifts'!$A$2:$A$101,0)),Eligibility!$D$2:$D$301,"Current")&gt;0,"OK","Missing permission"))</f>
        <v/>
      </c>
      <c r="H77" s="5">
        <f>IF(A77="","",IF(A77=$B$3,"EXCLUDED - absent",IF(COUNTIF(D77:G77,"&lt;&gt;OK")=0,"CANDIDATE - planner review","EXCLUDED - "&amp;TEXTJOIN("; ",TRUE,IF(D77:G77&lt;&gt;"OK",D77:G77,"")))))</f>
        <v/>
      </c>
    </row>
    <row r="78">
      <c r="A78" s="5">
        <f>IFERROR(INDEX(People!$A$2:$A$101,ROW()-4),"")</f>
        <v/>
      </c>
      <c r="B78" s="5">
        <f>IFERROR(INDEX(People!$B$2:$B$101,ROW()-4),"")</f>
        <v/>
      </c>
      <c r="C78" s="5">
        <f>IF(A78="","",SUMIF(Assignments!$C$2:$C$201,A78,Assignments!$E$2:$E$201))</f>
        <v/>
      </c>
      <c r="D78" s="5">
        <f>IF(A78="","",IF(COUNTIFS(Availability!$A$2:$A$201,A78,Availability!$B$2:$B$201,"&lt;="&amp;INDEX('Required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78" s="5">
        <f>IF(A78="","",IF(COUNTIFS(Assignments!$C$2:$C$201,A78,Assignments!$B$2:$B$201,$B$2)&gt;0,"Already assigned",IF(SUMPRODUCT((Assignments!$C$2:$C$201=A78)*(IFERROR(INDEX('Required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78" s="5">
        <f>IF(A78="","",IF(COUNTIFS(Eligibility!$A$2:$A$301,A78,Eligibility!$B$2:$B$301,"Skill",Eligibility!$C$2:$C$301,INDEX('Required shifts'!$F$2:$F$101,MATCH($B$2,'Required shifts'!$A$2:$A$101,0)),Eligibility!$D$2:$D$301,"Current")&gt;0,"OK","Missing skill"))</f>
        <v/>
      </c>
      <c r="G78" s="5">
        <f>IF(A78="","",IF(COUNTIFS(Eligibility!$A$2:$A$301,A78,Eligibility!$B$2:$B$301,"Site permission",Eligibility!$C$2:$C$301,INDEX('Required shifts'!$G$2:$G$101,MATCH($B$2,'Required shifts'!$A$2:$A$101,0)),Eligibility!$D$2:$D$301,"Current")&gt;0,"OK","Missing permission"))</f>
        <v/>
      </c>
      <c r="H78" s="5">
        <f>IF(A78="","",IF(A78=$B$3,"EXCLUDED - absent",IF(COUNTIF(D78:G78,"&lt;&gt;OK")=0,"CANDIDATE - planner review","EXCLUDED - "&amp;TEXTJOIN("; ",TRUE,IF(D78:G78&lt;&gt;"OK",D78:G78,"")))))</f>
        <v/>
      </c>
    </row>
    <row r="79">
      <c r="A79" s="5">
        <f>IFERROR(INDEX(People!$A$2:$A$101,ROW()-4),"")</f>
        <v/>
      </c>
      <c r="B79" s="5">
        <f>IFERROR(INDEX(People!$B$2:$B$101,ROW()-4),"")</f>
        <v/>
      </c>
      <c r="C79" s="5">
        <f>IF(A79="","",SUMIF(Assignments!$C$2:$C$201,A79,Assignments!$E$2:$E$201))</f>
        <v/>
      </c>
      <c r="D79" s="5">
        <f>IF(A79="","",IF(COUNTIFS(Availability!$A$2:$A$201,A79,Availability!$B$2:$B$201,"&lt;="&amp;INDEX('Required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79" s="5">
        <f>IF(A79="","",IF(COUNTIFS(Assignments!$C$2:$C$201,A79,Assignments!$B$2:$B$201,$B$2)&gt;0,"Already assigned",IF(SUMPRODUCT((Assignments!$C$2:$C$201=A79)*(IFERROR(INDEX('Required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79" s="5">
        <f>IF(A79="","",IF(COUNTIFS(Eligibility!$A$2:$A$301,A79,Eligibility!$B$2:$B$301,"Skill",Eligibility!$C$2:$C$301,INDEX('Required shifts'!$F$2:$F$101,MATCH($B$2,'Required shifts'!$A$2:$A$101,0)),Eligibility!$D$2:$D$301,"Current")&gt;0,"OK","Missing skill"))</f>
        <v/>
      </c>
      <c r="G79" s="5">
        <f>IF(A79="","",IF(COUNTIFS(Eligibility!$A$2:$A$301,A79,Eligibility!$B$2:$B$301,"Site permission",Eligibility!$C$2:$C$301,INDEX('Required shifts'!$G$2:$G$101,MATCH($B$2,'Required shifts'!$A$2:$A$101,0)),Eligibility!$D$2:$D$301,"Current")&gt;0,"OK","Missing permission"))</f>
        <v/>
      </c>
      <c r="H79" s="5">
        <f>IF(A79="","",IF(A79=$B$3,"EXCLUDED - absent",IF(COUNTIF(D79:G79,"&lt;&gt;OK")=0,"CANDIDATE - planner review","EXCLUDED - "&amp;TEXTJOIN("; ",TRUE,IF(D79:G79&lt;&gt;"OK",D79:G79,"")))))</f>
        <v/>
      </c>
    </row>
    <row r="80">
      <c r="A80" s="5">
        <f>IFERROR(INDEX(People!$A$2:$A$101,ROW()-4),"")</f>
        <v/>
      </c>
      <c r="B80" s="5">
        <f>IFERROR(INDEX(People!$B$2:$B$101,ROW()-4),"")</f>
        <v/>
      </c>
      <c r="C80" s="5">
        <f>IF(A80="","",SUMIF(Assignments!$C$2:$C$201,A80,Assignments!$E$2:$E$201))</f>
        <v/>
      </c>
      <c r="D80" s="5">
        <f>IF(A80="","",IF(COUNTIFS(Availability!$A$2:$A$201,A80,Availability!$B$2:$B$201,"&lt;="&amp;INDEX('Required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80" s="5">
        <f>IF(A80="","",IF(COUNTIFS(Assignments!$C$2:$C$201,A80,Assignments!$B$2:$B$201,$B$2)&gt;0,"Already assigned",IF(SUMPRODUCT((Assignments!$C$2:$C$201=A80)*(IFERROR(INDEX('Required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80" s="5">
        <f>IF(A80="","",IF(COUNTIFS(Eligibility!$A$2:$A$301,A80,Eligibility!$B$2:$B$301,"Skill",Eligibility!$C$2:$C$301,INDEX('Required shifts'!$F$2:$F$101,MATCH($B$2,'Required shifts'!$A$2:$A$101,0)),Eligibility!$D$2:$D$301,"Current")&gt;0,"OK","Missing skill"))</f>
        <v/>
      </c>
      <c r="G80" s="5">
        <f>IF(A80="","",IF(COUNTIFS(Eligibility!$A$2:$A$301,A80,Eligibility!$B$2:$B$301,"Site permission",Eligibility!$C$2:$C$301,INDEX('Required shifts'!$G$2:$G$101,MATCH($B$2,'Required shifts'!$A$2:$A$101,0)),Eligibility!$D$2:$D$301,"Current")&gt;0,"OK","Missing permission"))</f>
        <v/>
      </c>
      <c r="H80" s="5">
        <f>IF(A80="","",IF(A80=$B$3,"EXCLUDED - absent",IF(COUNTIF(D80:G80,"&lt;&gt;OK")=0,"CANDIDATE - planner review","EXCLUDED - "&amp;TEXTJOIN("; ",TRUE,IF(D80:G80&lt;&gt;"OK",D80:G80,"")))))</f>
        <v/>
      </c>
    </row>
    <row r="81">
      <c r="A81" s="5">
        <f>IFERROR(INDEX(People!$A$2:$A$101,ROW()-4),"")</f>
        <v/>
      </c>
      <c r="B81" s="5">
        <f>IFERROR(INDEX(People!$B$2:$B$101,ROW()-4),"")</f>
        <v/>
      </c>
      <c r="C81" s="5">
        <f>IF(A81="","",SUMIF(Assignments!$C$2:$C$201,A81,Assignments!$E$2:$E$201))</f>
        <v/>
      </c>
      <c r="D81" s="5">
        <f>IF(A81="","",IF(COUNTIFS(Availability!$A$2:$A$201,A81,Availability!$B$2:$B$201,"&lt;="&amp;INDEX('Required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81" s="5">
        <f>IF(A81="","",IF(COUNTIFS(Assignments!$C$2:$C$201,A81,Assignments!$B$2:$B$201,$B$2)&gt;0,"Already assigned",IF(SUMPRODUCT((Assignments!$C$2:$C$201=A81)*(IFERROR(INDEX('Required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81" s="5">
        <f>IF(A81="","",IF(COUNTIFS(Eligibility!$A$2:$A$301,A81,Eligibility!$B$2:$B$301,"Skill",Eligibility!$C$2:$C$301,INDEX('Required shifts'!$F$2:$F$101,MATCH($B$2,'Required shifts'!$A$2:$A$101,0)),Eligibility!$D$2:$D$301,"Current")&gt;0,"OK","Missing skill"))</f>
        <v/>
      </c>
      <c r="G81" s="5">
        <f>IF(A81="","",IF(COUNTIFS(Eligibility!$A$2:$A$301,A81,Eligibility!$B$2:$B$301,"Site permission",Eligibility!$C$2:$C$301,INDEX('Required shifts'!$G$2:$G$101,MATCH($B$2,'Required shifts'!$A$2:$A$101,0)),Eligibility!$D$2:$D$301,"Current")&gt;0,"OK","Missing permission"))</f>
        <v/>
      </c>
      <c r="H81" s="5">
        <f>IF(A81="","",IF(A81=$B$3,"EXCLUDED - absent",IF(COUNTIF(D81:G81,"&lt;&gt;OK")=0,"CANDIDATE - planner review","EXCLUDED - "&amp;TEXTJOIN("; ",TRUE,IF(D81:G81&lt;&gt;"OK",D81:G81,"")))))</f>
        <v/>
      </c>
    </row>
    <row r="82">
      <c r="A82" s="5">
        <f>IFERROR(INDEX(People!$A$2:$A$101,ROW()-4),"")</f>
        <v/>
      </c>
      <c r="B82" s="5">
        <f>IFERROR(INDEX(People!$B$2:$B$101,ROW()-4),"")</f>
        <v/>
      </c>
      <c r="C82" s="5">
        <f>IF(A82="","",SUMIF(Assignments!$C$2:$C$201,A82,Assignments!$E$2:$E$201))</f>
        <v/>
      </c>
      <c r="D82" s="5">
        <f>IF(A82="","",IF(COUNTIFS(Availability!$A$2:$A$201,A82,Availability!$B$2:$B$201,"&lt;="&amp;INDEX('Required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82" s="5">
        <f>IF(A82="","",IF(COUNTIFS(Assignments!$C$2:$C$201,A82,Assignments!$B$2:$B$201,$B$2)&gt;0,"Already assigned",IF(SUMPRODUCT((Assignments!$C$2:$C$201=A82)*(IFERROR(INDEX('Required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82" s="5">
        <f>IF(A82="","",IF(COUNTIFS(Eligibility!$A$2:$A$301,A82,Eligibility!$B$2:$B$301,"Skill",Eligibility!$C$2:$C$301,INDEX('Required shifts'!$F$2:$F$101,MATCH($B$2,'Required shifts'!$A$2:$A$101,0)),Eligibility!$D$2:$D$301,"Current")&gt;0,"OK","Missing skill"))</f>
        <v/>
      </c>
      <c r="G82" s="5">
        <f>IF(A82="","",IF(COUNTIFS(Eligibility!$A$2:$A$301,A82,Eligibility!$B$2:$B$301,"Site permission",Eligibility!$C$2:$C$301,INDEX('Required shifts'!$G$2:$G$101,MATCH($B$2,'Required shifts'!$A$2:$A$101,0)),Eligibility!$D$2:$D$301,"Current")&gt;0,"OK","Missing permission"))</f>
        <v/>
      </c>
      <c r="H82" s="5">
        <f>IF(A82="","",IF(A82=$B$3,"EXCLUDED - absent",IF(COUNTIF(D82:G82,"&lt;&gt;OK")=0,"CANDIDATE - planner review","EXCLUDED - "&amp;TEXTJOIN("; ",TRUE,IF(D82:G82&lt;&gt;"OK",D82:G82,"")))))</f>
        <v/>
      </c>
    </row>
    <row r="83">
      <c r="A83" s="5">
        <f>IFERROR(INDEX(People!$A$2:$A$101,ROW()-4),"")</f>
        <v/>
      </c>
      <c r="B83" s="5">
        <f>IFERROR(INDEX(People!$B$2:$B$101,ROW()-4),"")</f>
        <v/>
      </c>
      <c r="C83" s="5">
        <f>IF(A83="","",SUMIF(Assignments!$C$2:$C$201,A83,Assignments!$E$2:$E$201))</f>
        <v/>
      </c>
      <c r="D83" s="5">
        <f>IF(A83="","",IF(COUNTIFS(Availability!$A$2:$A$201,A83,Availability!$B$2:$B$201,"&lt;="&amp;INDEX('Required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83" s="5">
        <f>IF(A83="","",IF(COUNTIFS(Assignments!$C$2:$C$201,A83,Assignments!$B$2:$B$201,$B$2)&gt;0,"Already assigned",IF(SUMPRODUCT((Assignments!$C$2:$C$201=A83)*(IFERROR(INDEX('Required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83" s="5">
        <f>IF(A83="","",IF(COUNTIFS(Eligibility!$A$2:$A$301,A83,Eligibility!$B$2:$B$301,"Skill",Eligibility!$C$2:$C$301,INDEX('Required shifts'!$F$2:$F$101,MATCH($B$2,'Required shifts'!$A$2:$A$101,0)),Eligibility!$D$2:$D$301,"Current")&gt;0,"OK","Missing skill"))</f>
        <v/>
      </c>
      <c r="G83" s="5">
        <f>IF(A83="","",IF(COUNTIFS(Eligibility!$A$2:$A$301,A83,Eligibility!$B$2:$B$301,"Site permission",Eligibility!$C$2:$C$301,INDEX('Required shifts'!$G$2:$G$101,MATCH($B$2,'Required shifts'!$A$2:$A$101,0)),Eligibility!$D$2:$D$301,"Current")&gt;0,"OK","Missing permission"))</f>
        <v/>
      </c>
      <c r="H83" s="5">
        <f>IF(A83="","",IF(A83=$B$3,"EXCLUDED - absent",IF(COUNTIF(D83:G83,"&lt;&gt;OK")=0,"CANDIDATE - planner review","EXCLUDED - "&amp;TEXTJOIN("; ",TRUE,IF(D83:G83&lt;&gt;"OK",D83:G83,"")))))</f>
        <v/>
      </c>
    </row>
    <row r="84">
      <c r="A84" s="5">
        <f>IFERROR(INDEX(People!$A$2:$A$101,ROW()-4),"")</f>
        <v/>
      </c>
      <c r="B84" s="5">
        <f>IFERROR(INDEX(People!$B$2:$B$101,ROW()-4),"")</f>
        <v/>
      </c>
      <c r="C84" s="5">
        <f>IF(A84="","",SUMIF(Assignments!$C$2:$C$201,A84,Assignments!$E$2:$E$201))</f>
        <v/>
      </c>
      <c r="D84" s="5">
        <f>IF(A84="","",IF(COUNTIFS(Availability!$A$2:$A$201,A84,Availability!$B$2:$B$201,"&lt;="&amp;INDEX('Required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84" s="5">
        <f>IF(A84="","",IF(COUNTIFS(Assignments!$C$2:$C$201,A84,Assignments!$B$2:$B$201,$B$2)&gt;0,"Already assigned",IF(SUMPRODUCT((Assignments!$C$2:$C$201=A84)*(IFERROR(INDEX('Required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84" s="5">
        <f>IF(A84="","",IF(COUNTIFS(Eligibility!$A$2:$A$301,A84,Eligibility!$B$2:$B$301,"Skill",Eligibility!$C$2:$C$301,INDEX('Required shifts'!$F$2:$F$101,MATCH($B$2,'Required shifts'!$A$2:$A$101,0)),Eligibility!$D$2:$D$301,"Current")&gt;0,"OK","Missing skill"))</f>
        <v/>
      </c>
      <c r="G84" s="5">
        <f>IF(A84="","",IF(COUNTIFS(Eligibility!$A$2:$A$301,A84,Eligibility!$B$2:$B$301,"Site permission",Eligibility!$C$2:$C$301,INDEX('Required shifts'!$G$2:$G$101,MATCH($B$2,'Required shifts'!$A$2:$A$101,0)),Eligibility!$D$2:$D$301,"Current")&gt;0,"OK","Missing permission"))</f>
        <v/>
      </c>
      <c r="H84" s="5">
        <f>IF(A84="","",IF(A84=$B$3,"EXCLUDED - absent",IF(COUNTIF(D84:G84,"&lt;&gt;OK")=0,"CANDIDATE - planner review","EXCLUDED - "&amp;TEXTJOIN("; ",TRUE,IF(D84:G84&lt;&gt;"OK",D84:G84,"")))))</f>
        <v/>
      </c>
    </row>
    <row r="85">
      <c r="A85" s="5">
        <f>IFERROR(INDEX(People!$A$2:$A$101,ROW()-4),"")</f>
        <v/>
      </c>
      <c r="B85" s="5">
        <f>IFERROR(INDEX(People!$B$2:$B$101,ROW()-4),"")</f>
        <v/>
      </c>
      <c r="C85" s="5">
        <f>IF(A85="","",SUMIF(Assignments!$C$2:$C$201,A85,Assignments!$E$2:$E$201))</f>
        <v/>
      </c>
      <c r="D85" s="5">
        <f>IF(A85="","",IF(COUNTIFS(Availability!$A$2:$A$201,A85,Availability!$B$2:$B$201,"&lt;="&amp;INDEX('Required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85" s="5">
        <f>IF(A85="","",IF(COUNTIFS(Assignments!$C$2:$C$201,A85,Assignments!$B$2:$B$201,$B$2)&gt;0,"Already assigned",IF(SUMPRODUCT((Assignments!$C$2:$C$201=A85)*(IFERROR(INDEX('Required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85" s="5">
        <f>IF(A85="","",IF(COUNTIFS(Eligibility!$A$2:$A$301,A85,Eligibility!$B$2:$B$301,"Skill",Eligibility!$C$2:$C$301,INDEX('Required shifts'!$F$2:$F$101,MATCH($B$2,'Required shifts'!$A$2:$A$101,0)),Eligibility!$D$2:$D$301,"Current")&gt;0,"OK","Missing skill"))</f>
        <v/>
      </c>
      <c r="G85" s="5">
        <f>IF(A85="","",IF(COUNTIFS(Eligibility!$A$2:$A$301,A85,Eligibility!$B$2:$B$301,"Site permission",Eligibility!$C$2:$C$301,INDEX('Required shifts'!$G$2:$G$101,MATCH($B$2,'Required shifts'!$A$2:$A$101,0)),Eligibility!$D$2:$D$301,"Current")&gt;0,"OK","Missing permission"))</f>
        <v/>
      </c>
      <c r="H85" s="5">
        <f>IF(A85="","",IF(A85=$B$3,"EXCLUDED - absent",IF(COUNTIF(D85:G85,"&lt;&gt;OK")=0,"CANDIDATE - planner review","EXCLUDED - "&amp;TEXTJOIN("; ",TRUE,IF(D85:G85&lt;&gt;"OK",D85:G85,"")))))</f>
        <v/>
      </c>
    </row>
    <row r="86">
      <c r="A86" s="5">
        <f>IFERROR(INDEX(People!$A$2:$A$101,ROW()-4),"")</f>
        <v/>
      </c>
      <c r="B86" s="5">
        <f>IFERROR(INDEX(People!$B$2:$B$101,ROW()-4),"")</f>
        <v/>
      </c>
      <c r="C86" s="5">
        <f>IF(A86="","",SUMIF(Assignments!$C$2:$C$201,A86,Assignments!$E$2:$E$201))</f>
        <v/>
      </c>
      <c r="D86" s="5">
        <f>IF(A86="","",IF(COUNTIFS(Availability!$A$2:$A$201,A86,Availability!$B$2:$B$201,"&lt;="&amp;INDEX('Required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86" s="5">
        <f>IF(A86="","",IF(COUNTIFS(Assignments!$C$2:$C$201,A86,Assignments!$B$2:$B$201,$B$2)&gt;0,"Already assigned",IF(SUMPRODUCT((Assignments!$C$2:$C$201=A86)*(IFERROR(INDEX('Required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86" s="5">
        <f>IF(A86="","",IF(COUNTIFS(Eligibility!$A$2:$A$301,A86,Eligibility!$B$2:$B$301,"Skill",Eligibility!$C$2:$C$301,INDEX('Required shifts'!$F$2:$F$101,MATCH($B$2,'Required shifts'!$A$2:$A$101,0)),Eligibility!$D$2:$D$301,"Current")&gt;0,"OK","Missing skill"))</f>
        <v/>
      </c>
      <c r="G86" s="5">
        <f>IF(A86="","",IF(COUNTIFS(Eligibility!$A$2:$A$301,A86,Eligibility!$B$2:$B$301,"Site permission",Eligibility!$C$2:$C$301,INDEX('Required shifts'!$G$2:$G$101,MATCH($B$2,'Required shifts'!$A$2:$A$101,0)),Eligibility!$D$2:$D$301,"Current")&gt;0,"OK","Missing permission"))</f>
        <v/>
      </c>
      <c r="H86" s="5">
        <f>IF(A86="","",IF(A86=$B$3,"EXCLUDED - absent",IF(COUNTIF(D86:G86,"&lt;&gt;OK")=0,"CANDIDATE - planner review","EXCLUDED - "&amp;TEXTJOIN("; ",TRUE,IF(D86:G86&lt;&gt;"OK",D86:G86,"")))))</f>
        <v/>
      </c>
    </row>
    <row r="87">
      <c r="A87" s="5">
        <f>IFERROR(INDEX(People!$A$2:$A$101,ROW()-4),"")</f>
        <v/>
      </c>
      <c r="B87" s="5">
        <f>IFERROR(INDEX(People!$B$2:$B$101,ROW()-4),"")</f>
        <v/>
      </c>
      <c r="C87" s="5">
        <f>IF(A87="","",SUMIF(Assignments!$C$2:$C$201,A87,Assignments!$E$2:$E$201))</f>
        <v/>
      </c>
      <c r="D87" s="5">
        <f>IF(A87="","",IF(COUNTIFS(Availability!$A$2:$A$201,A87,Availability!$B$2:$B$201,"&lt;="&amp;INDEX('Required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87" s="5">
        <f>IF(A87="","",IF(COUNTIFS(Assignments!$C$2:$C$201,A87,Assignments!$B$2:$B$201,$B$2)&gt;0,"Already assigned",IF(SUMPRODUCT((Assignments!$C$2:$C$201=A87)*(IFERROR(INDEX('Required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87" s="5">
        <f>IF(A87="","",IF(COUNTIFS(Eligibility!$A$2:$A$301,A87,Eligibility!$B$2:$B$301,"Skill",Eligibility!$C$2:$C$301,INDEX('Required shifts'!$F$2:$F$101,MATCH($B$2,'Required shifts'!$A$2:$A$101,0)),Eligibility!$D$2:$D$301,"Current")&gt;0,"OK","Missing skill"))</f>
        <v/>
      </c>
      <c r="G87" s="5">
        <f>IF(A87="","",IF(COUNTIFS(Eligibility!$A$2:$A$301,A87,Eligibility!$B$2:$B$301,"Site permission",Eligibility!$C$2:$C$301,INDEX('Required shifts'!$G$2:$G$101,MATCH($B$2,'Required shifts'!$A$2:$A$101,0)),Eligibility!$D$2:$D$301,"Current")&gt;0,"OK","Missing permission"))</f>
        <v/>
      </c>
      <c r="H87" s="5">
        <f>IF(A87="","",IF(A87=$B$3,"EXCLUDED - absent",IF(COUNTIF(D87:G87,"&lt;&gt;OK")=0,"CANDIDATE - planner review","EXCLUDED - "&amp;TEXTJOIN("; ",TRUE,IF(D87:G87&lt;&gt;"OK",D87:G87,"")))))</f>
        <v/>
      </c>
    </row>
    <row r="88">
      <c r="A88" s="5">
        <f>IFERROR(INDEX(People!$A$2:$A$101,ROW()-4),"")</f>
        <v/>
      </c>
      <c r="B88" s="5">
        <f>IFERROR(INDEX(People!$B$2:$B$101,ROW()-4),"")</f>
        <v/>
      </c>
      <c r="C88" s="5">
        <f>IF(A88="","",SUMIF(Assignments!$C$2:$C$201,A88,Assignments!$E$2:$E$201))</f>
        <v/>
      </c>
      <c r="D88" s="5">
        <f>IF(A88="","",IF(COUNTIFS(Availability!$A$2:$A$201,A88,Availability!$B$2:$B$201,"&lt;="&amp;INDEX('Required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88" s="5">
        <f>IF(A88="","",IF(COUNTIFS(Assignments!$C$2:$C$201,A88,Assignments!$B$2:$B$201,$B$2)&gt;0,"Already assigned",IF(SUMPRODUCT((Assignments!$C$2:$C$201=A88)*(IFERROR(INDEX('Required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88" s="5">
        <f>IF(A88="","",IF(COUNTIFS(Eligibility!$A$2:$A$301,A88,Eligibility!$B$2:$B$301,"Skill",Eligibility!$C$2:$C$301,INDEX('Required shifts'!$F$2:$F$101,MATCH($B$2,'Required shifts'!$A$2:$A$101,0)),Eligibility!$D$2:$D$301,"Current")&gt;0,"OK","Missing skill"))</f>
        <v/>
      </c>
      <c r="G88" s="5">
        <f>IF(A88="","",IF(COUNTIFS(Eligibility!$A$2:$A$301,A88,Eligibility!$B$2:$B$301,"Site permission",Eligibility!$C$2:$C$301,INDEX('Required shifts'!$G$2:$G$101,MATCH($B$2,'Required shifts'!$A$2:$A$101,0)),Eligibility!$D$2:$D$301,"Current")&gt;0,"OK","Missing permission"))</f>
        <v/>
      </c>
      <c r="H88" s="5">
        <f>IF(A88="","",IF(A88=$B$3,"EXCLUDED - absent",IF(COUNTIF(D88:G88,"&lt;&gt;OK")=0,"CANDIDATE - planner review","EXCLUDED - "&amp;TEXTJOIN("; ",TRUE,IF(D88:G88&lt;&gt;"OK",D88:G88,"")))))</f>
        <v/>
      </c>
    </row>
    <row r="89">
      <c r="A89" s="5">
        <f>IFERROR(INDEX(People!$A$2:$A$101,ROW()-4),"")</f>
        <v/>
      </c>
      <c r="B89" s="5">
        <f>IFERROR(INDEX(People!$B$2:$B$101,ROW()-4),"")</f>
        <v/>
      </c>
      <c r="C89" s="5">
        <f>IF(A89="","",SUMIF(Assignments!$C$2:$C$201,A89,Assignments!$E$2:$E$201))</f>
        <v/>
      </c>
      <c r="D89" s="5">
        <f>IF(A89="","",IF(COUNTIFS(Availability!$A$2:$A$201,A89,Availability!$B$2:$B$201,"&lt;="&amp;INDEX('Required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89" s="5">
        <f>IF(A89="","",IF(COUNTIFS(Assignments!$C$2:$C$201,A89,Assignments!$B$2:$B$201,$B$2)&gt;0,"Already assigned",IF(SUMPRODUCT((Assignments!$C$2:$C$201=A89)*(IFERROR(INDEX('Required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89" s="5">
        <f>IF(A89="","",IF(COUNTIFS(Eligibility!$A$2:$A$301,A89,Eligibility!$B$2:$B$301,"Skill",Eligibility!$C$2:$C$301,INDEX('Required shifts'!$F$2:$F$101,MATCH($B$2,'Required shifts'!$A$2:$A$101,0)),Eligibility!$D$2:$D$301,"Current")&gt;0,"OK","Missing skill"))</f>
        <v/>
      </c>
      <c r="G89" s="5">
        <f>IF(A89="","",IF(COUNTIFS(Eligibility!$A$2:$A$301,A89,Eligibility!$B$2:$B$301,"Site permission",Eligibility!$C$2:$C$301,INDEX('Required shifts'!$G$2:$G$101,MATCH($B$2,'Required shifts'!$A$2:$A$101,0)),Eligibility!$D$2:$D$301,"Current")&gt;0,"OK","Missing permission"))</f>
        <v/>
      </c>
      <c r="H89" s="5">
        <f>IF(A89="","",IF(A89=$B$3,"EXCLUDED - absent",IF(COUNTIF(D89:G89,"&lt;&gt;OK")=0,"CANDIDATE - planner review","EXCLUDED - "&amp;TEXTJOIN("; ",TRUE,IF(D89:G89&lt;&gt;"OK",D89:G89,"")))))</f>
        <v/>
      </c>
    </row>
    <row r="90">
      <c r="A90" s="5">
        <f>IFERROR(INDEX(People!$A$2:$A$101,ROW()-4),"")</f>
        <v/>
      </c>
      <c r="B90" s="5">
        <f>IFERROR(INDEX(People!$B$2:$B$101,ROW()-4),"")</f>
        <v/>
      </c>
      <c r="C90" s="5">
        <f>IF(A90="","",SUMIF(Assignments!$C$2:$C$201,A90,Assignments!$E$2:$E$201))</f>
        <v/>
      </c>
      <c r="D90" s="5">
        <f>IF(A90="","",IF(COUNTIFS(Availability!$A$2:$A$201,A90,Availability!$B$2:$B$201,"&lt;="&amp;INDEX('Required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90" s="5">
        <f>IF(A90="","",IF(COUNTIFS(Assignments!$C$2:$C$201,A90,Assignments!$B$2:$B$201,$B$2)&gt;0,"Already assigned",IF(SUMPRODUCT((Assignments!$C$2:$C$201=A90)*(IFERROR(INDEX('Required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90" s="5">
        <f>IF(A90="","",IF(COUNTIFS(Eligibility!$A$2:$A$301,A90,Eligibility!$B$2:$B$301,"Skill",Eligibility!$C$2:$C$301,INDEX('Required shifts'!$F$2:$F$101,MATCH($B$2,'Required shifts'!$A$2:$A$101,0)),Eligibility!$D$2:$D$301,"Current")&gt;0,"OK","Missing skill"))</f>
        <v/>
      </c>
      <c r="G90" s="5">
        <f>IF(A90="","",IF(COUNTIFS(Eligibility!$A$2:$A$301,A90,Eligibility!$B$2:$B$301,"Site permission",Eligibility!$C$2:$C$301,INDEX('Required shifts'!$G$2:$G$101,MATCH($B$2,'Required shifts'!$A$2:$A$101,0)),Eligibility!$D$2:$D$301,"Current")&gt;0,"OK","Missing permission"))</f>
        <v/>
      </c>
      <c r="H90" s="5">
        <f>IF(A90="","",IF(A90=$B$3,"EXCLUDED - absent",IF(COUNTIF(D90:G90,"&lt;&gt;OK")=0,"CANDIDATE - planner review","EXCLUDED - "&amp;TEXTJOIN("; ",TRUE,IF(D90:G90&lt;&gt;"OK",D90:G90,"")))))</f>
        <v/>
      </c>
    </row>
    <row r="91">
      <c r="A91" s="5">
        <f>IFERROR(INDEX(People!$A$2:$A$101,ROW()-4),"")</f>
        <v/>
      </c>
      <c r="B91" s="5">
        <f>IFERROR(INDEX(People!$B$2:$B$101,ROW()-4),"")</f>
        <v/>
      </c>
      <c r="C91" s="5">
        <f>IF(A91="","",SUMIF(Assignments!$C$2:$C$201,A91,Assignments!$E$2:$E$201))</f>
        <v/>
      </c>
      <c r="D91" s="5">
        <f>IF(A91="","",IF(COUNTIFS(Availability!$A$2:$A$201,A91,Availability!$B$2:$B$201,"&lt;="&amp;INDEX('Required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91" s="5">
        <f>IF(A91="","",IF(COUNTIFS(Assignments!$C$2:$C$201,A91,Assignments!$B$2:$B$201,$B$2)&gt;0,"Already assigned",IF(SUMPRODUCT((Assignments!$C$2:$C$201=A91)*(IFERROR(INDEX('Required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91" s="5">
        <f>IF(A91="","",IF(COUNTIFS(Eligibility!$A$2:$A$301,A91,Eligibility!$B$2:$B$301,"Skill",Eligibility!$C$2:$C$301,INDEX('Required shifts'!$F$2:$F$101,MATCH($B$2,'Required shifts'!$A$2:$A$101,0)),Eligibility!$D$2:$D$301,"Current")&gt;0,"OK","Missing skill"))</f>
        <v/>
      </c>
      <c r="G91" s="5">
        <f>IF(A91="","",IF(COUNTIFS(Eligibility!$A$2:$A$301,A91,Eligibility!$B$2:$B$301,"Site permission",Eligibility!$C$2:$C$301,INDEX('Required shifts'!$G$2:$G$101,MATCH($B$2,'Required shifts'!$A$2:$A$101,0)),Eligibility!$D$2:$D$301,"Current")&gt;0,"OK","Missing permission"))</f>
        <v/>
      </c>
      <c r="H91" s="5">
        <f>IF(A91="","",IF(A91=$B$3,"EXCLUDED - absent",IF(COUNTIF(D91:G91,"&lt;&gt;OK")=0,"CANDIDATE - planner review","EXCLUDED - "&amp;TEXTJOIN("; ",TRUE,IF(D91:G91&lt;&gt;"OK",D91:G91,"")))))</f>
        <v/>
      </c>
    </row>
    <row r="92">
      <c r="A92" s="5">
        <f>IFERROR(INDEX(People!$A$2:$A$101,ROW()-4),"")</f>
        <v/>
      </c>
      <c r="B92" s="5">
        <f>IFERROR(INDEX(People!$B$2:$B$101,ROW()-4),"")</f>
        <v/>
      </c>
      <c r="C92" s="5">
        <f>IF(A92="","",SUMIF(Assignments!$C$2:$C$201,A92,Assignments!$E$2:$E$201))</f>
        <v/>
      </c>
      <c r="D92" s="5">
        <f>IF(A92="","",IF(COUNTIFS(Availability!$A$2:$A$201,A92,Availability!$B$2:$B$201,"&lt;="&amp;INDEX('Required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92" s="5">
        <f>IF(A92="","",IF(COUNTIFS(Assignments!$C$2:$C$201,A92,Assignments!$B$2:$B$201,$B$2)&gt;0,"Already assigned",IF(SUMPRODUCT((Assignments!$C$2:$C$201=A92)*(IFERROR(INDEX('Required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92" s="5">
        <f>IF(A92="","",IF(COUNTIFS(Eligibility!$A$2:$A$301,A92,Eligibility!$B$2:$B$301,"Skill",Eligibility!$C$2:$C$301,INDEX('Required shifts'!$F$2:$F$101,MATCH($B$2,'Required shifts'!$A$2:$A$101,0)),Eligibility!$D$2:$D$301,"Current")&gt;0,"OK","Missing skill"))</f>
        <v/>
      </c>
      <c r="G92" s="5">
        <f>IF(A92="","",IF(COUNTIFS(Eligibility!$A$2:$A$301,A92,Eligibility!$B$2:$B$301,"Site permission",Eligibility!$C$2:$C$301,INDEX('Required shifts'!$G$2:$G$101,MATCH($B$2,'Required shifts'!$A$2:$A$101,0)),Eligibility!$D$2:$D$301,"Current")&gt;0,"OK","Missing permission"))</f>
        <v/>
      </c>
      <c r="H92" s="5">
        <f>IF(A92="","",IF(A92=$B$3,"EXCLUDED - absent",IF(COUNTIF(D92:G92,"&lt;&gt;OK")=0,"CANDIDATE - planner review","EXCLUDED - "&amp;TEXTJOIN("; ",TRUE,IF(D92:G92&lt;&gt;"OK",D92:G92,"")))))</f>
        <v/>
      </c>
    </row>
    <row r="93">
      <c r="A93" s="5">
        <f>IFERROR(INDEX(People!$A$2:$A$101,ROW()-4),"")</f>
        <v/>
      </c>
      <c r="B93" s="5">
        <f>IFERROR(INDEX(People!$B$2:$B$101,ROW()-4),"")</f>
        <v/>
      </c>
      <c r="C93" s="5">
        <f>IF(A93="","",SUMIF(Assignments!$C$2:$C$201,A93,Assignments!$E$2:$E$201))</f>
        <v/>
      </c>
      <c r="D93" s="5">
        <f>IF(A93="","",IF(COUNTIFS(Availability!$A$2:$A$201,A93,Availability!$B$2:$B$201,"&lt;="&amp;INDEX('Required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93" s="5">
        <f>IF(A93="","",IF(COUNTIFS(Assignments!$C$2:$C$201,A93,Assignments!$B$2:$B$201,$B$2)&gt;0,"Already assigned",IF(SUMPRODUCT((Assignments!$C$2:$C$201=A93)*(IFERROR(INDEX('Required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93" s="5">
        <f>IF(A93="","",IF(COUNTIFS(Eligibility!$A$2:$A$301,A93,Eligibility!$B$2:$B$301,"Skill",Eligibility!$C$2:$C$301,INDEX('Required shifts'!$F$2:$F$101,MATCH($B$2,'Required shifts'!$A$2:$A$101,0)),Eligibility!$D$2:$D$301,"Current")&gt;0,"OK","Missing skill"))</f>
        <v/>
      </c>
      <c r="G93" s="5">
        <f>IF(A93="","",IF(COUNTIFS(Eligibility!$A$2:$A$301,A93,Eligibility!$B$2:$B$301,"Site permission",Eligibility!$C$2:$C$301,INDEX('Required shifts'!$G$2:$G$101,MATCH($B$2,'Required shifts'!$A$2:$A$101,0)),Eligibility!$D$2:$D$301,"Current")&gt;0,"OK","Missing permission"))</f>
        <v/>
      </c>
      <c r="H93" s="5">
        <f>IF(A93="","",IF(A93=$B$3,"EXCLUDED - absent",IF(COUNTIF(D93:G93,"&lt;&gt;OK")=0,"CANDIDATE - planner review","EXCLUDED - "&amp;TEXTJOIN("; ",TRUE,IF(D93:G93&lt;&gt;"OK",D93:G93,"")))))</f>
        <v/>
      </c>
    </row>
    <row r="94">
      <c r="A94" s="5">
        <f>IFERROR(INDEX(People!$A$2:$A$101,ROW()-4),"")</f>
        <v/>
      </c>
      <c r="B94" s="5">
        <f>IFERROR(INDEX(People!$B$2:$B$101,ROW()-4),"")</f>
        <v/>
      </c>
      <c r="C94" s="5">
        <f>IF(A94="","",SUMIF(Assignments!$C$2:$C$201,A94,Assignments!$E$2:$E$201))</f>
        <v/>
      </c>
      <c r="D94" s="5">
        <f>IF(A94="","",IF(COUNTIFS(Availability!$A$2:$A$201,A94,Availability!$B$2:$B$201,"&lt;="&amp;INDEX('Required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94" s="5">
        <f>IF(A94="","",IF(COUNTIFS(Assignments!$C$2:$C$201,A94,Assignments!$B$2:$B$201,$B$2)&gt;0,"Already assigned",IF(SUMPRODUCT((Assignments!$C$2:$C$201=A94)*(IFERROR(INDEX('Required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94" s="5">
        <f>IF(A94="","",IF(COUNTIFS(Eligibility!$A$2:$A$301,A94,Eligibility!$B$2:$B$301,"Skill",Eligibility!$C$2:$C$301,INDEX('Required shifts'!$F$2:$F$101,MATCH($B$2,'Required shifts'!$A$2:$A$101,0)),Eligibility!$D$2:$D$301,"Current")&gt;0,"OK","Missing skill"))</f>
        <v/>
      </c>
      <c r="G94" s="5">
        <f>IF(A94="","",IF(COUNTIFS(Eligibility!$A$2:$A$301,A94,Eligibility!$B$2:$B$301,"Site permission",Eligibility!$C$2:$C$301,INDEX('Required shifts'!$G$2:$G$101,MATCH($B$2,'Required shifts'!$A$2:$A$101,0)),Eligibility!$D$2:$D$301,"Current")&gt;0,"OK","Missing permission"))</f>
        <v/>
      </c>
      <c r="H94" s="5">
        <f>IF(A94="","",IF(A94=$B$3,"EXCLUDED - absent",IF(COUNTIF(D94:G94,"&lt;&gt;OK")=0,"CANDIDATE - planner review","EXCLUDED - "&amp;TEXTJOIN("; ",TRUE,IF(D94:G94&lt;&gt;"OK",D94:G94,"")))))</f>
        <v/>
      </c>
    </row>
    <row r="95">
      <c r="A95" s="5">
        <f>IFERROR(INDEX(People!$A$2:$A$101,ROW()-4),"")</f>
        <v/>
      </c>
      <c r="B95" s="5">
        <f>IFERROR(INDEX(People!$B$2:$B$101,ROW()-4),"")</f>
        <v/>
      </c>
      <c r="C95" s="5">
        <f>IF(A95="","",SUMIF(Assignments!$C$2:$C$201,A95,Assignments!$E$2:$E$201))</f>
        <v/>
      </c>
      <c r="D95" s="5">
        <f>IF(A95="","",IF(COUNTIFS(Availability!$A$2:$A$201,A95,Availability!$B$2:$B$201,"&lt;="&amp;INDEX('Required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95" s="5">
        <f>IF(A95="","",IF(COUNTIFS(Assignments!$C$2:$C$201,A95,Assignments!$B$2:$B$201,$B$2)&gt;0,"Already assigned",IF(SUMPRODUCT((Assignments!$C$2:$C$201=A95)*(IFERROR(INDEX('Required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95" s="5">
        <f>IF(A95="","",IF(COUNTIFS(Eligibility!$A$2:$A$301,A95,Eligibility!$B$2:$B$301,"Skill",Eligibility!$C$2:$C$301,INDEX('Required shifts'!$F$2:$F$101,MATCH($B$2,'Required shifts'!$A$2:$A$101,0)),Eligibility!$D$2:$D$301,"Current")&gt;0,"OK","Missing skill"))</f>
        <v/>
      </c>
      <c r="G95" s="5">
        <f>IF(A95="","",IF(COUNTIFS(Eligibility!$A$2:$A$301,A95,Eligibility!$B$2:$B$301,"Site permission",Eligibility!$C$2:$C$301,INDEX('Required shifts'!$G$2:$G$101,MATCH($B$2,'Required shifts'!$A$2:$A$101,0)),Eligibility!$D$2:$D$301,"Current")&gt;0,"OK","Missing permission"))</f>
        <v/>
      </c>
      <c r="H95" s="5">
        <f>IF(A95="","",IF(A95=$B$3,"EXCLUDED - absent",IF(COUNTIF(D95:G95,"&lt;&gt;OK")=0,"CANDIDATE - planner review","EXCLUDED - "&amp;TEXTJOIN("; ",TRUE,IF(D95:G95&lt;&gt;"OK",D95:G95,"")))))</f>
        <v/>
      </c>
    </row>
    <row r="96">
      <c r="A96" s="5">
        <f>IFERROR(INDEX(People!$A$2:$A$101,ROW()-4),"")</f>
        <v/>
      </c>
      <c r="B96" s="5">
        <f>IFERROR(INDEX(People!$B$2:$B$101,ROW()-4),"")</f>
        <v/>
      </c>
      <c r="C96" s="5">
        <f>IF(A96="","",SUMIF(Assignments!$C$2:$C$201,A96,Assignments!$E$2:$E$201))</f>
        <v/>
      </c>
      <c r="D96" s="5">
        <f>IF(A96="","",IF(COUNTIFS(Availability!$A$2:$A$201,A96,Availability!$B$2:$B$201,"&lt;="&amp;INDEX('Required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96" s="5">
        <f>IF(A96="","",IF(COUNTIFS(Assignments!$C$2:$C$201,A96,Assignments!$B$2:$B$201,$B$2)&gt;0,"Already assigned",IF(SUMPRODUCT((Assignments!$C$2:$C$201=A96)*(IFERROR(INDEX('Required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96" s="5">
        <f>IF(A96="","",IF(COUNTIFS(Eligibility!$A$2:$A$301,A96,Eligibility!$B$2:$B$301,"Skill",Eligibility!$C$2:$C$301,INDEX('Required shifts'!$F$2:$F$101,MATCH($B$2,'Required shifts'!$A$2:$A$101,0)),Eligibility!$D$2:$D$301,"Current")&gt;0,"OK","Missing skill"))</f>
        <v/>
      </c>
      <c r="G96" s="5">
        <f>IF(A96="","",IF(COUNTIFS(Eligibility!$A$2:$A$301,A96,Eligibility!$B$2:$B$301,"Site permission",Eligibility!$C$2:$C$301,INDEX('Required shifts'!$G$2:$G$101,MATCH($B$2,'Required shifts'!$A$2:$A$101,0)),Eligibility!$D$2:$D$301,"Current")&gt;0,"OK","Missing permission"))</f>
        <v/>
      </c>
      <c r="H96" s="5">
        <f>IF(A96="","",IF(A96=$B$3,"EXCLUDED - absent",IF(COUNTIF(D96:G96,"&lt;&gt;OK")=0,"CANDIDATE - planner review","EXCLUDED - "&amp;TEXTJOIN("; ",TRUE,IF(D96:G96&lt;&gt;"OK",D96:G96,"")))))</f>
        <v/>
      </c>
    </row>
    <row r="97">
      <c r="A97" s="5">
        <f>IFERROR(INDEX(People!$A$2:$A$101,ROW()-4),"")</f>
        <v/>
      </c>
      <c r="B97" s="5">
        <f>IFERROR(INDEX(People!$B$2:$B$101,ROW()-4),"")</f>
        <v/>
      </c>
      <c r="C97" s="5">
        <f>IF(A97="","",SUMIF(Assignments!$C$2:$C$201,A97,Assignments!$E$2:$E$201))</f>
        <v/>
      </c>
      <c r="D97" s="5">
        <f>IF(A97="","",IF(COUNTIFS(Availability!$A$2:$A$201,A97,Availability!$B$2:$B$201,"&lt;="&amp;INDEX('Required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97" s="5">
        <f>IF(A97="","",IF(COUNTIFS(Assignments!$C$2:$C$201,A97,Assignments!$B$2:$B$201,$B$2)&gt;0,"Already assigned",IF(SUMPRODUCT((Assignments!$C$2:$C$201=A97)*(IFERROR(INDEX('Required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97" s="5">
        <f>IF(A97="","",IF(COUNTIFS(Eligibility!$A$2:$A$301,A97,Eligibility!$B$2:$B$301,"Skill",Eligibility!$C$2:$C$301,INDEX('Required shifts'!$F$2:$F$101,MATCH($B$2,'Required shifts'!$A$2:$A$101,0)),Eligibility!$D$2:$D$301,"Current")&gt;0,"OK","Missing skill"))</f>
        <v/>
      </c>
      <c r="G97" s="5">
        <f>IF(A97="","",IF(COUNTIFS(Eligibility!$A$2:$A$301,A97,Eligibility!$B$2:$B$301,"Site permission",Eligibility!$C$2:$C$301,INDEX('Required shifts'!$G$2:$G$101,MATCH($B$2,'Required shifts'!$A$2:$A$101,0)),Eligibility!$D$2:$D$301,"Current")&gt;0,"OK","Missing permission"))</f>
        <v/>
      </c>
      <c r="H97" s="5">
        <f>IF(A97="","",IF(A97=$B$3,"EXCLUDED - absent",IF(COUNTIF(D97:G97,"&lt;&gt;OK")=0,"CANDIDATE - planner review","EXCLUDED - "&amp;TEXTJOIN("; ",TRUE,IF(D97:G97&lt;&gt;"OK",D97:G97,"")))))</f>
        <v/>
      </c>
    </row>
    <row r="98">
      <c r="A98" s="5">
        <f>IFERROR(INDEX(People!$A$2:$A$101,ROW()-4),"")</f>
        <v/>
      </c>
      <c r="B98" s="5">
        <f>IFERROR(INDEX(People!$B$2:$B$101,ROW()-4),"")</f>
        <v/>
      </c>
      <c r="C98" s="5">
        <f>IF(A98="","",SUMIF(Assignments!$C$2:$C$201,A98,Assignments!$E$2:$E$201))</f>
        <v/>
      </c>
      <c r="D98" s="5">
        <f>IF(A98="","",IF(COUNTIFS(Availability!$A$2:$A$201,A98,Availability!$B$2:$B$201,"&lt;="&amp;INDEX('Required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98" s="5">
        <f>IF(A98="","",IF(COUNTIFS(Assignments!$C$2:$C$201,A98,Assignments!$B$2:$B$201,$B$2)&gt;0,"Already assigned",IF(SUMPRODUCT((Assignments!$C$2:$C$201=A98)*(IFERROR(INDEX('Required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98" s="5">
        <f>IF(A98="","",IF(COUNTIFS(Eligibility!$A$2:$A$301,A98,Eligibility!$B$2:$B$301,"Skill",Eligibility!$C$2:$C$301,INDEX('Required shifts'!$F$2:$F$101,MATCH($B$2,'Required shifts'!$A$2:$A$101,0)),Eligibility!$D$2:$D$301,"Current")&gt;0,"OK","Missing skill"))</f>
        <v/>
      </c>
      <c r="G98" s="5">
        <f>IF(A98="","",IF(COUNTIFS(Eligibility!$A$2:$A$301,A98,Eligibility!$B$2:$B$301,"Site permission",Eligibility!$C$2:$C$301,INDEX('Required shifts'!$G$2:$G$101,MATCH($B$2,'Required shifts'!$A$2:$A$101,0)),Eligibility!$D$2:$D$301,"Current")&gt;0,"OK","Missing permission"))</f>
        <v/>
      </c>
      <c r="H98" s="5">
        <f>IF(A98="","",IF(A98=$B$3,"EXCLUDED - absent",IF(COUNTIF(D98:G98,"&lt;&gt;OK")=0,"CANDIDATE - planner review","EXCLUDED - "&amp;TEXTJOIN("; ",TRUE,IF(D98:G98&lt;&gt;"OK",D98:G98,"")))))</f>
        <v/>
      </c>
    </row>
    <row r="99">
      <c r="A99" s="5">
        <f>IFERROR(INDEX(People!$A$2:$A$101,ROW()-4),"")</f>
        <v/>
      </c>
      <c r="B99" s="5">
        <f>IFERROR(INDEX(People!$B$2:$B$101,ROW()-4),"")</f>
        <v/>
      </c>
      <c r="C99" s="5">
        <f>IF(A99="","",SUMIF(Assignments!$C$2:$C$201,A99,Assignments!$E$2:$E$201))</f>
        <v/>
      </c>
      <c r="D99" s="5">
        <f>IF(A99="","",IF(COUNTIFS(Availability!$A$2:$A$201,A99,Availability!$B$2:$B$201,"&lt;="&amp;INDEX('Required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99" s="5">
        <f>IF(A99="","",IF(COUNTIFS(Assignments!$C$2:$C$201,A99,Assignments!$B$2:$B$201,$B$2)&gt;0,"Already assigned",IF(SUMPRODUCT((Assignments!$C$2:$C$201=A99)*(IFERROR(INDEX('Required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99" s="5">
        <f>IF(A99="","",IF(COUNTIFS(Eligibility!$A$2:$A$301,A99,Eligibility!$B$2:$B$301,"Skill",Eligibility!$C$2:$C$301,INDEX('Required shifts'!$F$2:$F$101,MATCH($B$2,'Required shifts'!$A$2:$A$101,0)),Eligibility!$D$2:$D$301,"Current")&gt;0,"OK","Missing skill"))</f>
        <v/>
      </c>
      <c r="G99" s="5">
        <f>IF(A99="","",IF(COUNTIFS(Eligibility!$A$2:$A$301,A99,Eligibility!$B$2:$B$301,"Site permission",Eligibility!$C$2:$C$301,INDEX('Required shifts'!$G$2:$G$101,MATCH($B$2,'Required shifts'!$A$2:$A$101,0)),Eligibility!$D$2:$D$301,"Current")&gt;0,"OK","Missing permission"))</f>
        <v/>
      </c>
      <c r="H99" s="5">
        <f>IF(A99="","",IF(A99=$B$3,"EXCLUDED - absent",IF(COUNTIF(D99:G99,"&lt;&gt;OK")=0,"CANDIDATE - planner review","EXCLUDED - "&amp;TEXTJOIN("; ",TRUE,IF(D99:G99&lt;&gt;"OK",D99:G99,"")))))</f>
        <v/>
      </c>
    </row>
    <row r="100">
      <c r="A100" s="5">
        <f>IFERROR(INDEX(People!$A$2:$A$101,ROW()-4),"")</f>
        <v/>
      </c>
      <c r="B100" s="5">
        <f>IFERROR(INDEX(People!$B$2:$B$101,ROW()-4),"")</f>
        <v/>
      </c>
      <c r="C100" s="5">
        <f>IF(A100="","",SUMIF(Assignments!$C$2:$C$201,A100,Assignments!$E$2:$E$201))</f>
        <v/>
      </c>
      <c r="D100" s="5">
        <f>IF(A100="","",IF(COUNTIFS(Availability!$A$2:$A$201,A100,Availability!$B$2:$B$201,"&lt;="&amp;INDEX('Required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00" s="5">
        <f>IF(A100="","",IF(COUNTIFS(Assignments!$C$2:$C$201,A100,Assignments!$B$2:$B$201,$B$2)&gt;0,"Already assigned",IF(SUMPRODUCT((Assignments!$C$2:$C$201=A100)*(IFERROR(INDEX('Required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00" s="5">
        <f>IF(A100="","",IF(COUNTIFS(Eligibility!$A$2:$A$301,A100,Eligibility!$B$2:$B$301,"Skill",Eligibility!$C$2:$C$301,INDEX('Required shifts'!$F$2:$F$101,MATCH($B$2,'Required shifts'!$A$2:$A$101,0)),Eligibility!$D$2:$D$301,"Current")&gt;0,"OK","Missing skill"))</f>
        <v/>
      </c>
      <c r="G100" s="5">
        <f>IF(A100="","",IF(COUNTIFS(Eligibility!$A$2:$A$301,A100,Eligibility!$B$2:$B$301,"Site permission",Eligibility!$C$2:$C$301,INDEX('Required shifts'!$G$2:$G$101,MATCH($B$2,'Required shifts'!$A$2:$A$101,0)),Eligibility!$D$2:$D$301,"Current")&gt;0,"OK","Missing permission"))</f>
        <v/>
      </c>
      <c r="H100" s="5">
        <f>IF(A100="","",IF(A100=$B$3,"EXCLUDED - absent",IF(COUNTIF(D100:G100,"&lt;&gt;OK")=0,"CANDIDATE - planner review","EXCLUDED - "&amp;TEXTJOIN("; ",TRUE,IF(D100:G100&lt;&gt;"OK",D100:G100,"")))))</f>
        <v/>
      </c>
    </row>
    <row r="101">
      <c r="A101" s="5">
        <f>IFERROR(INDEX(People!$A$2:$A$101,ROW()-4),"")</f>
        <v/>
      </c>
      <c r="B101" s="5">
        <f>IFERROR(INDEX(People!$B$2:$B$101,ROW()-4),"")</f>
        <v/>
      </c>
      <c r="C101" s="5">
        <f>IF(A101="","",SUMIF(Assignments!$C$2:$C$201,A101,Assignments!$E$2:$E$201))</f>
        <v/>
      </c>
      <c r="D101" s="5">
        <f>IF(A101="","",IF(COUNTIFS(Availability!$A$2:$A$201,A101,Availability!$B$2:$B$201,"&lt;="&amp;INDEX('Required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01" s="5">
        <f>IF(A101="","",IF(COUNTIFS(Assignments!$C$2:$C$201,A101,Assignments!$B$2:$B$201,$B$2)&gt;0,"Already assigned",IF(SUMPRODUCT((Assignments!$C$2:$C$201=A101)*(IFERROR(INDEX('Required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01" s="5">
        <f>IF(A101="","",IF(COUNTIFS(Eligibility!$A$2:$A$301,A101,Eligibility!$B$2:$B$301,"Skill",Eligibility!$C$2:$C$301,INDEX('Required shifts'!$F$2:$F$101,MATCH($B$2,'Required shifts'!$A$2:$A$101,0)),Eligibility!$D$2:$D$301,"Current")&gt;0,"OK","Missing skill"))</f>
        <v/>
      </c>
      <c r="G101" s="5">
        <f>IF(A101="","",IF(COUNTIFS(Eligibility!$A$2:$A$301,A101,Eligibility!$B$2:$B$301,"Site permission",Eligibility!$C$2:$C$301,INDEX('Required shifts'!$G$2:$G$101,MATCH($B$2,'Required shifts'!$A$2:$A$101,0)),Eligibility!$D$2:$D$301,"Current")&gt;0,"OK","Missing permission"))</f>
        <v/>
      </c>
      <c r="H101" s="5">
        <f>IF(A101="","",IF(A101=$B$3,"EXCLUDED - absent",IF(COUNTIF(D101:G101,"&lt;&gt;OK")=0,"CANDIDATE - planner review","EXCLUDED - "&amp;TEXTJOIN("; ",TRUE,IF(D101:G101&lt;&gt;"OK",D101:G101,"")))))</f>
        <v/>
      </c>
    </row>
    <row r="102">
      <c r="A102" s="5">
        <f>IFERROR(INDEX(People!$A$2:$A$101,ROW()-4),"")</f>
        <v/>
      </c>
      <c r="B102" s="5">
        <f>IFERROR(INDEX(People!$B$2:$B$101,ROW()-4),"")</f>
        <v/>
      </c>
      <c r="C102" s="5">
        <f>IF(A102="","",SUMIF(Assignments!$C$2:$C$201,A102,Assignments!$E$2:$E$201))</f>
        <v/>
      </c>
      <c r="D102" s="5">
        <f>IF(A102="","",IF(COUNTIFS(Availability!$A$2:$A$201,A102,Availability!$B$2:$B$201,"&lt;="&amp;INDEX('Required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02" s="5">
        <f>IF(A102="","",IF(COUNTIFS(Assignments!$C$2:$C$201,A102,Assignments!$B$2:$B$201,$B$2)&gt;0,"Already assigned",IF(SUMPRODUCT((Assignments!$C$2:$C$201=A102)*(IFERROR(INDEX('Required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02" s="5">
        <f>IF(A102="","",IF(COUNTIFS(Eligibility!$A$2:$A$301,A102,Eligibility!$B$2:$B$301,"Skill",Eligibility!$C$2:$C$301,INDEX('Required shifts'!$F$2:$F$101,MATCH($B$2,'Required shifts'!$A$2:$A$101,0)),Eligibility!$D$2:$D$301,"Current")&gt;0,"OK","Missing skill"))</f>
        <v/>
      </c>
      <c r="G102" s="5">
        <f>IF(A102="","",IF(COUNTIFS(Eligibility!$A$2:$A$301,A102,Eligibility!$B$2:$B$301,"Site permission",Eligibility!$C$2:$C$301,INDEX('Required shifts'!$G$2:$G$101,MATCH($B$2,'Required shifts'!$A$2:$A$101,0)),Eligibility!$D$2:$D$301,"Current")&gt;0,"OK","Missing permission"))</f>
        <v/>
      </c>
      <c r="H102" s="5">
        <f>IF(A102="","",IF(A102=$B$3,"EXCLUDED - absent",IF(COUNTIF(D102:G102,"&lt;&gt;OK")=0,"CANDIDATE - planner review","EXCLUDED - "&amp;TEXTJOIN("; ",TRUE,IF(D102:G102&lt;&gt;"OK",D102:G102,"")))))</f>
        <v/>
      </c>
    </row>
    <row r="103">
      <c r="A103" s="5">
        <f>IFERROR(INDEX(People!$A$2:$A$101,ROW()-4),"")</f>
        <v/>
      </c>
      <c r="B103" s="5">
        <f>IFERROR(INDEX(People!$B$2:$B$101,ROW()-4),"")</f>
        <v/>
      </c>
      <c r="C103" s="5">
        <f>IF(A103="","",SUMIF(Assignments!$C$2:$C$201,A103,Assignments!$E$2:$E$201))</f>
        <v/>
      </c>
      <c r="D103" s="5">
        <f>IF(A103="","",IF(COUNTIFS(Availability!$A$2:$A$201,A103,Availability!$B$2:$B$201,"&lt;="&amp;INDEX('Required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03" s="5">
        <f>IF(A103="","",IF(COUNTIFS(Assignments!$C$2:$C$201,A103,Assignments!$B$2:$B$201,$B$2)&gt;0,"Already assigned",IF(SUMPRODUCT((Assignments!$C$2:$C$201=A103)*(IFERROR(INDEX('Required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03" s="5">
        <f>IF(A103="","",IF(COUNTIFS(Eligibility!$A$2:$A$301,A103,Eligibility!$B$2:$B$301,"Skill",Eligibility!$C$2:$C$301,INDEX('Required shifts'!$F$2:$F$101,MATCH($B$2,'Required shifts'!$A$2:$A$101,0)),Eligibility!$D$2:$D$301,"Current")&gt;0,"OK","Missing skill"))</f>
        <v/>
      </c>
      <c r="G103" s="5">
        <f>IF(A103="","",IF(COUNTIFS(Eligibility!$A$2:$A$301,A103,Eligibility!$B$2:$B$301,"Site permission",Eligibility!$C$2:$C$301,INDEX('Required shifts'!$G$2:$G$101,MATCH($B$2,'Required shifts'!$A$2:$A$101,0)),Eligibility!$D$2:$D$301,"Current")&gt;0,"OK","Missing permission"))</f>
        <v/>
      </c>
      <c r="H103" s="5">
        <f>IF(A103="","",IF(A103=$B$3,"EXCLUDED - absent",IF(COUNTIF(D103:G103,"&lt;&gt;OK")=0,"CANDIDATE - planner review","EXCLUDED - "&amp;TEXTJOIN("; ",TRUE,IF(D103:G103&lt;&gt;"OK",D103:G103,"")))))</f>
        <v/>
      </c>
    </row>
    <row r="104">
      <c r="A104" s="5">
        <f>IFERROR(INDEX(People!$A$2:$A$101,ROW()-4),"")</f>
        <v/>
      </c>
      <c r="B104" s="5">
        <f>IFERROR(INDEX(People!$B$2:$B$101,ROW()-4),"")</f>
        <v/>
      </c>
      <c r="C104" s="5">
        <f>IF(A104="","",SUMIF(Assignments!$C$2:$C$201,A104,Assignments!$E$2:$E$201))</f>
        <v/>
      </c>
      <c r="D104" s="5">
        <f>IF(A104="","",IF(COUNTIFS(Availability!$A$2:$A$201,A104,Availability!$B$2:$B$201,"&lt;="&amp;INDEX('Required shifts'!$C$2:$C$101,MATCH($B$2,'Required shifts'!$A$2:$A$101,0)),Availability!$C$2:$C$201,"&gt;="&amp;INDEX('Required shifts'!$D$2:$D$101,MATCH($B$2,'Required shifts'!$A$2:$A$101,0)),Availability!$D$2:$D$201,"Available")&gt;0,"OK","Not available"))</f>
        <v/>
      </c>
      <c r="E104" s="5">
        <f>IF(A104="","",IF(COUNTIFS(Assignments!$C$2:$C$201,A104,Assignments!$B$2:$B$201,$B$2)&gt;0,"Already assigned",IF(SUMPRODUCT((Assignments!$C$2:$C$201=A104)*(IFERROR(INDEX('Required shifts'!$C$2:$C$101,MATCH(Assignments!$B$2:$B$201,'Required shifts'!$A$2:$A$101,0)),0)&lt;INDEX('Required shifts'!$D$2:$D$101,MATCH($B$2,'Required shifts'!$A$2:$A$101,0)))*(IFERROR(INDEX('Required shifts'!$D$2:$D$101,MATCH(Assignments!$B$2:$B$201,'Required shifts'!$A$2:$A$101,0)),0)&gt;INDEX('Required shifts'!$C$2:$C$101,MATCH($B$2,'Required shifts'!$A$2:$A$101,0))))&gt;0,"Overlap","OK")))</f>
        <v/>
      </c>
      <c r="F104" s="5">
        <f>IF(A104="","",IF(COUNTIFS(Eligibility!$A$2:$A$301,A104,Eligibility!$B$2:$B$301,"Skill",Eligibility!$C$2:$C$301,INDEX('Required shifts'!$F$2:$F$101,MATCH($B$2,'Required shifts'!$A$2:$A$101,0)),Eligibility!$D$2:$D$301,"Current")&gt;0,"OK","Missing skill"))</f>
        <v/>
      </c>
      <c r="G104" s="5">
        <f>IF(A104="","",IF(COUNTIFS(Eligibility!$A$2:$A$301,A104,Eligibility!$B$2:$B$301,"Site permission",Eligibility!$C$2:$C$301,INDEX('Required shifts'!$G$2:$G$101,MATCH($B$2,'Required shifts'!$A$2:$A$101,0)),Eligibility!$D$2:$D$301,"Current")&gt;0,"OK","Missing permission"))</f>
        <v/>
      </c>
      <c r="H104" s="5">
        <f>IF(A104="","",IF(A104=$B$3,"EXCLUDED - absent",IF(COUNTIF(D104:G104,"&lt;&gt;OK")=0,"CANDIDATE - planner review","EXCLUDED - "&amp;TEXTJOIN("; ",TRUE,IF(D104:G104&lt;&gt;"OK",D104:G104,"")))))</f>
        <v/>
      </c>
    </row>
  </sheetData>
  <autoFilter ref="A4:H104"/>
  <pageMargins left="0.3" right="0.3" top="0.5" bottom="0.5" header="0.2" footer="0.2"/>
  <printOptions horizontalCentered="1"/>
  <pageSetup orientation="landscape" fitToWidth="1" fitToHeight="0"/>
</worksheet>
</file>

<file path=xl/worksheets/sheet1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65" customWidth="1"/>
  </cols>
  <sheetData>
    <row r="1" ht="28" customHeight="1">
      <c r="A1" s="2" t="inlineStr">
        <is>
          <t xml:space="preserve">Worker ID</t>
        </is>
      </c>
      <c r="B1" s="2" t="inlineStr">
        <is>
          <t xml:space="preserve">Skills</t>
        </is>
      </c>
    </row>
    <row r="2">
      <c r="A2" s="5">
        <f>People!A2</f>
        <v/>
      </c>
      <c r="B2" s="5">
        <f>IF(A2="","",TEXTJOIN("; ",TRUE,IF((Eligibility!$A$2:$A$301=A2)*(Eligibility!$D$2:$D$301="Current"),Eligibility!$C$2:$C$301,"")))</f>
        <v/>
      </c>
    </row>
    <row r="3">
      <c r="A3" s="5">
        <f>People!A3</f>
        <v/>
      </c>
      <c r="B3" s="5">
        <f>IF(A3="","",TEXTJOIN("; ",TRUE,IF((Eligibility!$A$2:$A$301=A3)*(Eligibility!$D$2:$D$301="Current"),Eligibility!$C$2:$C$301,"")))</f>
        <v/>
      </c>
    </row>
    <row r="4">
      <c r="A4" s="5">
        <f>People!A4</f>
        <v/>
      </c>
      <c r="B4" s="5">
        <f>IF(A4="","",TEXTJOIN("; ",TRUE,IF((Eligibility!$A$2:$A$301=A4)*(Eligibility!$D$2:$D$301="Current"),Eligibility!$C$2:$C$301,"")))</f>
        <v/>
      </c>
    </row>
    <row r="5">
      <c r="A5" s="5">
        <f>People!A5</f>
        <v/>
      </c>
      <c r="B5" s="5">
        <f>IF(A5="","",TEXTJOIN("; ",TRUE,IF((Eligibility!$A$2:$A$301=A5)*(Eligibility!$D$2:$D$301="Current"),Eligibility!$C$2:$C$301,"")))</f>
        <v/>
      </c>
    </row>
    <row r="6">
      <c r="A6" s="5">
        <f>People!A6</f>
        <v/>
      </c>
      <c r="B6" s="5">
        <f>IF(A6="","",TEXTJOIN("; ",TRUE,IF((Eligibility!$A$2:$A$301=A6)*(Eligibility!$D$2:$D$301="Current"),Eligibility!$C$2:$C$301,"")))</f>
        <v/>
      </c>
    </row>
    <row r="7">
      <c r="A7" s="5">
        <f>People!A7</f>
        <v/>
      </c>
      <c r="B7" s="5">
        <f>IF(A7="","",TEXTJOIN("; ",TRUE,IF((Eligibility!$A$2:$A$301=A7)*(Eligibility!$D$2:$D$301="Current"),Eligibility!$C$2:$C$301,"")))</f>
        <v/>
      </c>
    </row>
    <row r="8">
      <c r="A8" s="5">
        <f>People!A8</f>
        <v/>
      </c>
      <c r="B8" s="5">
        <f>IF(A8="","",TEXTJOIN("; ",TRUE,IF((Eligibility!$A$2:$A$301=A8)*(Eligibility!$D$2:$D$301="Current"),Eligibility!$C$2:$C$301,"")))</f>
        <v/>
      </c>
    </row>
    <row r="9">
      <c r="A9" s="5">
        <f>People!A9</f>
        <v/>
      </c>
      <c r="B9" s="5">
        <f>IF(A9="","",TEXTJOIN("; ",TRUE,IF((Eligibility!$A$2:$A$301=A9)*(Eligibility!$D$2:$D$301="Current"),Eligibility!$C$2:$C$301,"")))</f>
        <v/>
      </c>
    </row>
    <row r="10">
      <c r="A10" s="5">
        <f>People!A10</f>
        <v/>
      </c>
      <c r="B10" s="5">
        <f>IF(A10="","",TEXTJOIN("; ",TRUE,IF((Eligibility!$A$2:$A$301=A10)*(Eligibility!$D$2:$D$301="Current"),Eligibility!$C$2:$C$301,"")))</f>
        <v/>
      </c>
    </row>
    <row r="11">
      <c r="A11" s="5">
        <f>People!A11</f>
        <v/>
      </c>
      <c r="B11" s="5">
        <f>IF(A11="","",TEXTJOIN("; ",TRUE,IF((Eligibility!$A$2:$A$301=A11)*(Eligibility!$D$2:$D$301="Current"),Eligibility!$C$2:$C$301,"")))</f>
        <v/>
      </c>
    </row>
    <row r="12">
      <c r="A12" s="5">
        <f>People!A12</f>
        <v/>
      </c>
      <c r="B12" s="5">
        <f>IF(A12="","",TEXTJOIN("; ",TRUE,IF((Eligibility!$A$2:$A$301=A12)*(Eligibility!$D$2:$D$301="Current"),Eligibility!$C$2:$C$301,"")))</f>
        <v/>
      </c>
    </row>
    <row r="13">
      <c r="A13" s="5">
        <f>People!A13</f>
        <v/>
      </c>
      <c r="B13" s="5">
        <f>IF(A13="","",TEXTJOIN("; ",TRUE,IF((Eligibility!$A$2:$A$301=A13)*(Eligibility!$D$2:$D$301="Current"),Eligibility!$C$2:$C$301,"")))</f>
        <v/>
      </c>
    </row>
    <row r="14">
      <c r="A14" s="5">
        <f>People!A14</f>
        <v/>
      </c>
      <c r="B14" s="5">
        <f>IF(A14="","",TEXTJOIN("; ",TRUE,IF((Eligibility!$A$2:$A$301=A14)*(Eligibility!$D$2:$D$301="Current"),Eligibility!$C$2:$C$301,"")))</f>
        <v/>
      </c>
    </row>
    <row r="15">
      <c r="A15" s="5">
        <f>People!A15</f>
        <v/>
      </c>
      <c r="B15" s="5">
        <f>IF(A15="","",TEXTJOIN("; ",TRUE,IF((Eligibility!$A$2:$A$301=A15)*(Eligibility!$D$2:$D$301="Current"),Eligibility!$C$2:$C$301,"")))</f>
        <v/>
      </c>
    </row>
    <row r="16">
      <c r="A16" s="5">
        <f>People!A16</f>
        <v/>
      </c>
      <c r="B16" s="5">
        <f>IF(A16="","",TEXTJOIN("; ",TRUE,IF((Eligibility!$A$2:$A$301=A16)*(Eligibility!$D$2:$D$301="Current"),Eligibility!$C$2:$C$301,"")))</f>
        <v/>
      </c>
    </row>
    <row r="17">
      <c r="A17" s="5">
        <f>People!A17</f>
        <v/>
      </c>
      <c r="B17" s="5">
        <f>IF(A17="","",TEXTJOIN("; ",TRUE,IF((Eligibility!$A$2:$A$301=A17)*(Eligibility!$D$2:$D$301="Current"),Eligibility!$C$2:$C$301,"")))</f>
        <v/>
      </c>
    </row>
    <row r="18">
      <c r="A18" s="5">
        <f>People!A18</f>
        <v/>
      </c>
      <c r="B18" s="5">
        <f>IF(A18="","",TEXTJOIN("; ",TRUE,IF((Eligibility!$A$2:$A$301=A18)*(Eligibility!$D$2:$D$301="Current"),Eligibility!$C$2:$C$301,"")))</f>
        <v/>
      </c>
    </row>
    <row r="19">
      <c r="A19" s="5">
        <f>People!A19</f>
        <v/>
      </c>
      <c r="B19" s="5">
        <f>IF(A19="","",TEXTJOIN("; ",TRUE,IF((Eligibility!$A$2:$A$301=A19)*(Eligibility!$D$2:$D$301="Current"),Eligibility!$C$2:$C$301,"")))</f>
        <v/>
      </c>
    </row>
    <row r="20">
      <c r="A20" s="5">
        <f>People!A20</f>
        <v/>
      </c>
      <c r="B20" s="5">
        <f>IF(A20="","",TEXTJOIN("; ",TRUE,IF((Eligibility!$A$2:$A$301=A20)*(Eligibility!$D$2:$D$301="Current"),Eligibility!$C$2:$C$301,"")))</f>
        <v/>
      </c>
    </row>
    <row r="21">
      <c r="A21" s="5">
        <f>People!A21</f>
        <v/>
      </c>
      <c r="B21" s="5">
        <f>IF(A21="","",TEXTJOIN("; ",TRUE,IF((Eligibility!$A$2:$A$301=A21)*(Eligibility!$D$2:$D$301="Current"),Eligibility!$C$2:$C$301,"")))</f>
        <v/>
      </c>
    </row>
    <row r="22">
      <c r="A22" s="5">
        <f>People!A22</f>
        <v/>
      </c>
      <c r="B22" s="5">
        <f>IF(A22="","",TEXTJOIN("; ",TRUE,IF((Eligibility!$A$2:$A$301=A22)*(Eligibility!$D$2:$D$301="Current"),Eligibility!$C$2:$C$301,"")))</f>
        <v/>
      </c>
    </row>
    <row r="23">
      <c r="A23" s="5">
        <f>People!A23</f>
        <v/>
      </c>
      <c r="B23" s="5">
        <f>IF(A23="","",TEXTJOIN("; ",TRUE,IF((Eligibility!$A$2:$A$301=A23)*(Eligibility!$D$2:$D$301="Current"),Eligibility!$C$2:$C$301,"")))</f>
        <v/>
      </c>
    </row>
    <row r="24">
      <c r="A24" s="5">
        <f>People!A24</f>
        <v/>
      </c>
      <c r="B24" s="5">
        <f>IF(A24="","",TEXTJOIN("; ",TRUE,IF((Eligibility!$A$2:$A$301=A24)*(Eligibility!$D$2:$D$301="Current"),Eligibility!$C$2:$C$301,"")))</f>
        <v/>
      </c>
    </row>
    <row r="25">
      <c r="A25" s="5">
        <f>People!A25</f>
        <v/>
      </c>
      <c r="B25" s="5">
        <f>IF(A25="","",TEXTJOIN("; ",TRUE,IF((Eligibility!$A$2:$A$301=A25)*(Eligibility!$D$2:$D$301="Current"),Eligibility!$C$2:$C$301,"")))</f>
        <v/>
      </c>
    </row>
    <row r="26">
      <c r="A26" s="5">
        <f>People!A26</f>
        <v/>
      </c>
      <c r="B26" s="5">
        <f>IF(A26="","",TEXTJOIN("; ",TRUE,IF((Eligibility!$A$2:$A$301=A26)*(Eligibility!$D$2:$D$301="Current"),Eligibility!$C$2:$C$301,"")))</f>
        <v/>
      </c>
    </row>
    <row r="27">
      <c r="A27" s="5">
        <f>People!A27</f>
        <v/>
      </c>
      <c r="B27" s="5">
        <f>IF(A27="","",TEXTJOIN("; ",TRUE,IF((Eligibility!$A$2:$A$301=A27)*(Eligibility!$D$2:$D$301="Current"),Eligibility!$C$2:$C$301,"")))</f>
        <v/>
      </c>
    </row>
    <row r="28">
      <c r="A28" s="5">
        <f>People!A28</f>
        <v/>
      </c>
      <c r="B28" s="5">
        <f>IF(A28="","",TEXTJOIN("; ",TRUE,IF((Eligibility!$A$2:$A$301=A28)*(Eligibility!$D$2:$D$301="Current"),Eligibility!$C$2:$C$301,"")))</f>
        <v/>
      </c>
    </row>
    <row r="29">
      <c r="A29" s="5">
        <f>People!A29</f>
        <v/>
      </c>
      <c r="B29" s="5">
        <f>IF(A29="","",TEXTJOIN("; ",TRUE,IF((Eligibility!$A$2:$A$301=A29)*(Eligibility!$D$2:$D$301="Current"),Eligibility!$C$2:$C$301,"")))</f>
        <v/>
      </c>
    </row>
    <row r="30">
      <c r="A30" s="5">
        <f>People!A30</f>
        <v/>
      </c>
      <c r="B30" s="5">
        <f>IF(A30="","",TEXTJOIN("; ",TRUE,IF((Eligibility!$A$2:$A$301=A30)*(Eligibility!$D$2:$D$301="Current"),Eligibility!$C$2:$C$301,"")))</f>
        <v/>
      </c>
    </row>
    <row r="31">
      <c r="A31" s="5">
        <f>People!A31</f>
        <v/>
      </c>
      <c r="B31" s="5">
        <f>IF(A31="","",TEXTJOIN("; ",TRUE,IF((Eligibility!$A$2:$A$301=A31)*(Eligibility!$D$2:$D$301="Current"),Eligibility!$C$2:$C$301,"")))</f>
        <v/>
      </c>
    </row>
    <row r="32">
      <c r="A32" s="5">
        <f>People!A32</f>
        <v/>
      </c>
      <c r="B32" s="5">
        <f>IF(A32="","",TEXTJOIN("; ",TRUE,IF((Eligibility!$A$2:$A$301=A32)*(Eligibility!$D$2:$D$301="Current"),Eligibility!$C$2:$C$301,"")))</f>
        <v/>
      </c>
    </row>
    <row r="33">
      <c r="A33" s="5">
        <f>People!A33</f>
        <v/>
      </c>
      <c r="B33" s="5">
        <f>IF(A33="","",TEXTJOIN("; ",TRUE,IF((Eligibility!$A$2:$A$301=A33)*(Eligibility!$D$2:$D$301="Current"),Eligibility!$C$2:$C$301,"")))</f>
        <v/>
      </c>
    </row>
    <row r="34">
      <c r="A34" s="5">
        <f>People!A34</f>
        <v/>
      </c>
      <c r="B34" s="5">
        <f>IF(A34="","",TEXTJOIN("; ",TRUE,IF((Eligibility!$A$2:$A$301=A34)*(Eligibility!$D$2:$D$301="Current"),Eligibility!$C$2:$C$301,"")))</f>
        <v/>
      </c>
    </row>
    <row r="35">
      <c r="A35" s="5">
        <f>People!A35</f>
        <v/>
      </c>
      <c r="B35" s="5">
        <f>IF(A35="","",TEXTJOIN("; ",TRUE,IF((Eligibility!$A$2:$A$301=A35)*(Eligibility!$D$2:$D$301="Current"),Eligibility!$C$2:$C$301,"")))</f>
        <v/>
      </c>
    </row>
    <row r="36">
      <c r="A36" s="5">
        <f>People!A36</f>
        <v/>
      </c>
      <c r="B36" s="5">
        <f>IF(A36="","",TEXTJOIN("; ",TRUE,IF((Eligibility!$A$2:$A$301=A36)*(Eligibility!$D$2:$D$301="Current"),Eligibility!$C$2:$C$301,"")))</f>
        <v/>
      </c>
    </row>
    <row r="37">
      <c r="A37" s="5">
        <f>People!A37</f>
        <v/>
      </c>
      <c r="B37" s="5">
        <f>IF(A37="","",TEXTJOIN("; ",TRUE,IF((Eligibility!$A$2:$A$301=A37)*(Eligibility!$D$2:$D$301="Current"),Eligibility!$C$2:$C$301,"")))</f>
        <v/>
      </c>
    </row>
    <row r="38">
      <c r="A38" s="5">
        <f>People!A38</f>
        <v/>
      </c>
      <c r="B38" s="5">
        <f>IF(A38="","",TEXTJOIN("; ",TRUE,IF((Eligibility!$A$2:$A$301=A38)*(Eligibility!$D$2:$D$301="Current"),Eligibility!$C$2:$C$301,"")))</f>
        <v/>
      </c>
    </row>
    <row r="39">
      <c r="A39" s="5">
        <f>People!A39</f>
        <v/>
      </c>
      <c r="B39" s="5">
        <f>IF(A39="","",TEXTJOIN("; ",TRUE,IF((Eligibility!$A$2:$A$301=A39)*(Eligibility!$D$2:$D$301="Current"),Eligibility!$C$2:$C$301,"")))</f>
        <v/>
      </c>
    </row>
    <row r="40">
      <c r="A40" s="5">
        <f>People!A40</f>
        <v/>
      </c>
      <c r="B40" s="5">
        <f>IF(A40="","",TEXTJOIN("; ",TRUE,IF((Eligibility!$A$2:$A$301=A40)*(Eligibility!$D$2:$D$301="Current"),Eligibility!$C$2:$C$301,"")))</f>
        <v/>
      </c>
    </row>
    <row r="41">
      <c r="A41" s="5">
        <f>People!A41</f>
        <v/>
      </c>
      <c r="B41" s="5">
        <f>IF(A41="","",TEXTJOIN("; ",TRUE,IF((Eligibility!$A$2:$A$301=A41)*(Eligibility!$D$2:$D$301="Current"),Eligibility!$C$2:$C$301,"")))</f>
        <v/>
      </c>
    </row>
    <row r="42">
      <c r="A42" s="5">
        <f>People!A42</f>
        <v/>
      </c>
      <c r="B42" s="5">
        <f>IF(A42="","",TEXTJOIN("; ",TRUE,IF((Eligibility!$A$2:$A$301=A42)*(Eligibility!$D$2:$D$301="Current"),Eligibility!$C$2:$C$301,"")))</f>
        <v/>
      </c>
    </row>
    <row r="43">
      <c r="A43" s="5">
        <f>People!A43</f>
        <v/>
      </c>
      <c r="B43" s="5">
        <f>IF(A43="","",TEXTJOIN("; ",TRUE,IF((Eligibility!$A$2:$A$301=A43)*(Eligibility!$D$2:$D$301="Current"),Eligibility!$C$2:$C$301,"")))</f>
        <v/>
      </c>
    </row>
    <row r="44">
      <c r="A44" s="5">
        <f>People!A44</f>
        <v/>
      </c>
      <c r="B44" s="5">
        <f>IF(A44="","",TEXTJOIN("; ",TRUE,IF((Eligibility!$A$2:$A$301=A44)*(Eligibility!$D$2:$D$301="Current"),Eligibility!$C$2:$C$301,"")))</f>
        <v/>
      </c>
    </row>
    <row r="45">
      <c r="A45" s="5">
        <f>People!A45</f>
        <v/>
      </c>
      <c r="B45" s="5">
        <f>IF(A45="","",TEXTJOIN("; ",TRUE,IF((Eligibility!$A$2:$A$301=A45)*(Eligibility!$D$2:$D$301="Current"),Eligibility!$C$2:$C$301,"")))</f>
        <v/>
      </c>
    </row>
    <row r="46">
      <c r="A46" s="5">
        <f>People!A46</f>
        <v/>
      </c>
      <c r="B46" s="5">
        <f>IF(A46="","",TEXTJOIN("; ",TRUE,IF((Eligibility!$A$2:$A$301=A46)*(Eligibility!$D$2:$D$301="Current"),Eligibility!$C$2:$C$301,"")))</f>
        <v/>
      </c>
    </row>
    <row r="47">
      <c r="A47" s="5">
        <f>People!A47</f>
        <v/>
      </c>
      <c r="B47" s="5">
        <f>IF(A47="","",TEXTJOIN("; ",TRUE,IF((Eligibility!$A$2:$A$301=A47)*(Eligibility!$D$2:$D$301="Current"),Eligibility!$C$2:$C$301,"")))</f>
        <v/>
      </c>
    </row>
    <row r="48">
      <c r="A48" s="5">
        <f>People!A48</f>
        <v/>
      </c>
      <c r="B48" s="5">
        <f>IF(A48="","",TEXTJOIN("; ",TRUE,IF((Eligibility!$A$2:$A$301=A48)*(Eligibility!$D$2:$D$301="Current"),Eligibility!$C$2:$C$301,"")))</f>
        <v/>
      </c>
    </row>
    <row r="49">
      <c r="A49" s="5">
        <f>People!A49</f>
        <v/>
      </c>
      <c r="B49" s="5">
        <f>IF(A49="","",TEXTJOIN("; ",TRUE,IF((Eligibility!$A$2:$A$301=A49)*(Eligibility!$D$2:$D$301="Current"),Eligibility!$C$2:$C$301,"")))</f>
        <v/>
      </c>
    </row>
    <row r="50">
      <c r="A50" s="5">
        <f>People!A50</f>
        <v/>
      </c>
      <c r="B50" s="5">
        <f>IF(A50="","",TEXTJOIN("; ",TRUE,IF((Eligibility!$A$2:$A$301=A50)*(Eligibility!$D$2:$D$301="Current"),Eligibility!$C$2:$C$301,"")))</f>
        <v/>
      </c>
    </row>
    <row r="51">
      <c r="A51" s="5">
        <f>People!A51</f>
        <v/>
      </c>
      <c r="B51" s="5">
        <f>IF(A51="","",TEXTJOIN("; ",TRUE,IF((Eligibility!$A$2:$A$301=A51)*(Eligibility!$D$2:$D$301="Current"),Eligibility!$C$2:$C$301,"")))</f>
        <v/>
      </c>
    </row>
    <row r="52">
      <c r="A52" s="5">
        <f>People!A52</f>
        <v/>
      </c>
      <c r="B52" s="5">
        <f>IF(A52="","",TEXTJOIN("; ",TRUE,IF((Eligibility!$A$2:$A$301=A52)*(Eligibility!$D$2:$D$301="Current"),Eligibility!$C$2:$C$301,"")))</f>
        <v/>
      </c>
    </row>
    <row r="53">
      <c r="A53" s="5">
        <f>People!A53</f>
        <v/>
      </c>
      <c r="B53" s="5">
        <f>IF(A53="","",TEXTJOIN("; ",TRUE,IF((Eligibility!$A$2:$A$301=A53)*(Eligibility!$D$2:$D$301="Current"),Eligibility!$C$2:$C$301,"")))</f>
        <v/>
      </c>
    </row>
    <row r="54">
      <c r="A54" s="5">
        <f>People!A54</f>
        <v/>
      </c>
      <c r="B54" s="5">
        <f>IF(A54="","",TEXTJOIN("; ",TRUE,IF((Eligibility!$A$2:$A$301=A54)*(Eligibility!$D$2:$D$301="Current"),Eligibility!$C$2:$C$301,"")))</f>
        <v/>
      </c>
    </row>
    <row r="55">
      <c r="A55" s="5">
        <f>People!A55</f>
        <v/>
      </c>
      <c r="B55" s="5">
        <f>IF(A55="","",TEXTJOIN("; ",TRUE,IF((Eligibility!$A$2:$A$301=A55)*(Eligibility!$D$2:$D$301="Current"),Eligibility!$C$2:$C$301,"")))</f>
        <v/>
      </c>
    </row>
    <row r="56">
      <c r="A56" s="5">
        <f>People!A56</f>
        <v/>
      </c>
      <c r="B56" s="5">
        <f>IF(A56="","",TEXTJOIN("; ",TRUE,IF((Eligibility!$A$2:$A$301=A56)*(Eligibility!$D$2:$D$301="Current"),Eligibility!$C$2:$C$301,"")))</f>
        <v/>
      </c>
    </row>
    <row r="57">
      <c r="A57" s="5">
        <f>People!A57</f>
        <v/>
      </c>
      <c r="B57" s="5">
        <f>IF(A57="","",TEXTJOIN("; ",TRUE,IF((Eligibility!$A$2:$A$301=A57)*(Eligibility!$D$2:$D$301="Current"),Eligibility!$C$2:$C$301,"")))</f>
        <v/>
      </c>
    </row>
    <row r="58">
      <c r="A58" s="5">
        <f>People!A58</f>
        <v/>
      </c>
      <c r="B58" s="5">
        <f>IF(A58="","",TEXTJOIN("; ",TRUE,IF((Eligibility!$A$2:$A$301=A58)*(Eligibility!$D$2:$D$301="Current"),Eligibility!$C$2:$C$301,"")))</f>
        <v/>
      </c>
    </row>
    <row r="59">
      <c r="A59" s="5">
        <f>People!A59</f>
        <v/>
      </c>
      <c r="B59" s="5">
        <f>IF(A59="","",TEXTJOIN("; ",TRUE,IF((Eligibility!$A$2:$A$301=A59)*(Eligibility!$D$2:$D$301="Current"),Eligibility!$C$2:$C$301,"")))</f>
        <v/>
      </c>
    </row>
    <row r="60">
      <c r="A60" s="5">
        <f>People!A60</f>
        <v/>
      </c>
      <c r="B60" s="5">
        <f>IF(A60="","",TEXTJOIN("; ",TRUE,IF((Eligibility!$A$2:$A$301=A60)*(Eligibility!$D$2:$D$301="Current"),Eligibility!$C$2:$C$301,"")))</f>
        <v/>
      </c>
    </row>
    <row r="61">
      <c r="A61" s="5">
        <f>People!A61</f>
        <v/>
      </c>
      <c r="B61" s="5">
        <f>IF(A61="","",TEXTJOIN("; ",TRUE,IF((Eligibility!$A$2:$A$301=A61)*(Eligibility!$D$2:$D$301="Current"),Eligibility!$C$2:$C$301,"")))</f>
        <v/>
      </c>
    </row>
    <row r="62">
      <c r="A62" s="5">
        <f>People!A62</f>
        <v/>
      </c>
      <c r="B62" s="5">
        <f>IF(A62="","",TEXTJOIN("; ",TRUE,IF((Eligibility!$A$2:$A$301=A62)*(Eligibility!$D$2:$D$301="Current"),Eligibility!$C$2:$C$301,"")))</f>
        <v/>
      </c>
    </row>
    <row r="63">
      <c r="A63" s="5">
        <f>People!A63</f>
        <v/>
      </c>
      <c r="B63" s="5">
        <f>IF(A63="","",TEXTJOIN("; ",TRUE,IF((Eligibility!$A$2:$A$301=A63)*(Eligibility!$D$2:$D$301="Current"),Eligibility!$C$2:$C$301,"")))</f>
        <v/>
      </c>
    </row>
    <row r="64">
      <c r="A64" s="5">
        <f>People!A64</f>
        <v/>
      </c>
      <c r="B64" s="5">
        <f>IF(A64="","",TEXTJOIN("; ",TRUE,IF((Eligibility!$A$2:$A$301=A64)*(Eligibility!$D$2:$D$301="Current"),Eligibility!$C$2:$C$301,"")))</f>
        <v/>
      </c>
    </row>
    <row r="65">
      <c r="A65" s="5">
        <f>People!A65</f>
        <v/>
      </c>
      <c r="B65" s="5">
        <f>IF(A65="","",TEXTJOIN("; ",TRUE,IF((Eligibility!$A$2:$A$301=A65)*(Eligibility!$D$2:$D$301="Current"),Eligibility!$C$2:$C$301,"")))</f>
        <v/>
      </c>
    </row>
    <row r="66">
      <c r="A66" s="5">
        <f>People!A66</f>
        <v/>
      </c>
      <c r="B66" s="5">
        <f>IF(A66="","",TEXTJOIN("; ",TRUE,IF((Eligibility!$A$2:$A$301=A66)*(Eligibility!$D$2:$D$301="Current"),Eligibility!$C$2:$C$301,"")))</f>
        <v/>
      </c>
    </row>
    <row r="67">
      <c r="A67" s="5">
        <f>People!A67</f>
        <v/>
      </c>
      <c r="B67" s="5">
        <f>IF(A67="","",TEXTJOIN("; ",TRUE,IF((Eligibility!$A$2:$A$301=A67)*(Eligibility!$D$2:$D$301="Current"),Eligibility!$C$2:$C$301,"")))</f>
        <v/>
      </c>
    </row>
    <row r="68">
      <c r="A68" s="5">
        <f>People!A68</f>
        <v/>
      </c>
      <c r="B68" s="5">
        <f>IF(A68="","",TEXTJOIN("; ",TRUE,IF((Eligibility!$A$2:$A$301=A68)*(Eligibility!$D$2:$D$301="Current"),Eligibility!$C$2:$C$301,"")))</f>
        <v/>
      </c>
    </row>
    <row r="69">
      <c r="A69" s="5">
        <f>People!A69</f>
        <v/>
      </c>
      <c r="B69" s="5">
        <f>IF(A69="","",TEXTJOIN("; ",TRUE,IF((Eligibility!$A$2:$A$301=A69)*(Eligibility!$D$2:$D$301="Current"),Eligibility!$C$2:$C$301,"")))</f>
        <v/>
      </c>
    </row>
    <row r="70">
      <c r="A70" s="5">
        <f>People!A70</f>
        <v/>
      </c>
      <c r="B70" s="5">
        <f>IF(A70="","",TEXTJOIN("; ",TRUE,IF((Eligibility!$A$2:$A$301=A70)*(Eligibility!$D$2:$D$301="Current"),Eligibility!$C$2:$C$301,"")))</f>
        <v/>
      </c>
    </row>
    <row r="71">
      <c r="A71" s="5">
        <f>People!A71</f>
        <v/>
      </c>
      <c r="B71" s="5">
        <f>IF(A71="","",TEXTJOIN("; ",TRUE,IF((Eligibility!$A$2:$A$301=A71)*(Eligibility!$D$2:$D$301="Current"),Eligibility!$C$2:$C$301,"")))</f>
        <v/>
      </c>
    </row>
    <row r="72">
      <c r="A72" s="5">
        <f>People!A72</f>
        <v/>
      </c>
      <c r="B72" s="5">
        <f>IF(A72="","",TEXTJOIN("; ",TRUE,IF((Eligibility!$A$2:$A$301=A72)*(Eligibility!$D$2:$D$301="Current"),Eligibility!$C$2:$C$301,"")))</f>
        <v/>
      </c>
    </row>
    <row r="73">
      <c r="A73" s="5">
        <f>People!A73</f>
        <v/>
      </c>
      <c r="B73" s="5">
        <f>IF(A73="","",TEXTJOIN("; ",TRUE,IF((Eligibility!$A$2:$A$301=A73)*(Eligibility!$D$2:$D$301="Current"),Eligibility!$C$2:$C$301,"")))</f>
        <v/>
      </c>
    </row>
    <row r="74">
      <c r="A74" s="5">
        <f>People!A74</f>
        <v/>
      </c>
      <c r="B74" s="5">
        <f>IF(A74="","",TEXTJOIN("; ",TRUE,IF((Eligibility!$A$2:$A$301=A74)*(Eligibility!$D$2:$D$301="Current"),Eligibility!$C$2:$C$301,"")))</f>
        <v/>
      </c>
    </row>
    <row r="75">
      <c r="A75" s="5">
        <f>People!A75</f>
        <v/>
      </c>
      <c r="B75" s="5">
        <f>IF(A75="","",TEXTJOIN("; ",TRUE,IF((Eligibility!$A$2:$A$301=A75)*(Eligibility!$D$2:$D$301="Current"),Eligibility!$C$2:$C$301,"")))</f>
        <v/>
      </c>
    </row>
    <row r="76">
      <c r="A76" s="5">
        <f>People!A76</f>
        <v/>
      </c>
      <c r="B76" s="5">
        <f>IF(A76="","",TEXTJOIN("; ",TRUE,IF((Eligibility!$A$2:$A$301=A76)*(Eligibility!$D$2:$D$301="Current"),Eligibility!$C$2:$C$301,"")))</f>
        <v/>
      </c>
    </row>
    <row r="77">
      <c r="A77" s="5">
        <f>People!A77</f>
        <v/>
      </c>
      <c r="B77" s="5">
        <f>IF(A77="","",TEXTJOIN("; ",TRUE,IF((Eligibility!$A$2:$A$301=A77)*(Eligibility!$D$2:$D$301="Current"),Eligibility!$C$2:$C$301,"")))</f>
        <v/>
      </c>
    </row>
    <row r="78">
      <c r="A78" s="5">
        <f>People!A78</f>
        <v/>
      </c>
      <c r="B78" s="5">
        <f>IF(A78="","",TEXTJOIN("; ",TRUE,IF((Eligibility!$A$2:$A$301=A78)*(Eligibility!$D$2:$D$301="Current"),Eligibility!$C$2:$C$301,"")))</f>
        <v/>
      </c>
    </row>
    <row r="79">
      <c r="A79" s="5">
        <f>People!A79</f>
        <v/>
      </c>
      <c r="B79" s="5">
        <f>IF(A79="","",TEXTJOIN("; ",TRUE,IF((Eligibility!$A$2:$A$301=A79)*(Eligibility!$D$2:$D$301="Current"),Eligibility!$C$2:$C$301,"")))</f>
        <v/>
      </c>
    </row>
    <row r="80">
      <c r="A80" s="5">
        <f>People!A80</f>
        <v/>
      </c>
      <c r="B80" s="5">
        <f>IF(A80="","",TEXTJOIN("; ",TRUE,IF((Eligibility!$A$2:$A$301=A80)*(Eligibility!$D$2:$D$301="Current"),Eligibility!$C$2:$C$301,"")))</f>
        <v/>
      </c>
    </row>
    <row r="81">
      <c r="A81" s="5">
        <f>People!A81</f>
        <v/>
      </c>
      <c r="B81" s="5">
        <f>IF(A81="","",TEXTJOIN("; ",TRUE,IF((Eligibility!$A$2:$A$301=A81)*(Eligibility!$D$2:$D$301="Current"),Eligibility!$C$2:$C$301,"")))</f>
        <v/>
      </c>
    </row>
    <row r="82">
      <c r="A82" s="5">
        <f>People!A82</f>
        <v/>
      </c>
      <c r="B82" s="5">
        <f>IF(A82="","",TEXTJOIN("; ",TRUE,IF((Eligibility!$A$2:$A$301=A82)*(Eligibility!$D$2:$D$301="Current"),Eligibility!$C$2:$C$301,"")))</f>
        <v/>
      </c>
    </row>
    <row r="83">
      <c r="A83" s="5">
        <f>People!A83</f>
        <v/>
      </c>
      <c r="B83" s="5">
        <f>IF(A83="","",TEXTJOIN("; ",TRUE,IF((Eligibility!$A$2:$A$301=A83)*(Eligibility!$D$2:$D$301="Current"),Eligibility!$C$2:$C$301,"")))</f>
        <v/>
      </c>
    </row>
    <row r="84">
      <c r="A84" s="5">
        <f>People!A84</f>
        <v/>
      </c>
      <c r="B84" s="5">
        <f>IF(A84="","",TEXTJOIN("; ",TRUE,IF((Eligibility!$A$2:$A$301=A84)*(Eligibility!$D$2:$D$301="Current"),Eligibility!$C$2:$C$301,"")))</f>
        <v/>
      </c>
    </row>
    <row r="85">
      <c r="A85" s="5">
        <f>People!A85</f>
        <v/>
      </c>
      <c r="B85" s="5">
        <f>IF(A85="","",TEXTJOIN("; ",TRUE,IF((Eligibility!$A$2:$A$301=A85)*(Eligibility!$D$2:$D$301="Current"),Eligibility!$C$2:$C$301,"")))</f>
        <v/>
      </c>
    </row>
    <row r="86">
      <c r="A86" s="5">
        <f>People!A86</f>
        <v/>
      </c>
      <c r="B86" s="5">
        <f>IF(A86="","",TEXTJOIN("; ",TRUE,IF((Eligibility!$A$2:$A$301=A86)*(Eligibility!$D$2:$D$301="Current"),Eligibility!$C$2:$C$301,"")))</f>
        <v/>
      </c>
    </row>
    <row r="87">
      <c r="A87" s="5">
        <f>People!A87</f>
        <v/>
      </c>
      <c r="B87" s="5">
        <f>IF(A87="","",TEXTJOIN("; ",TRUE,IF((Eligibility!$A$2:$A$301=A87)*(Eligibility!$D$2:$D$301="Current"),Eligibility!$C$2:$C$301,"")))</f>
        <v/>
      </c>
    </row>
    <row r="88">
      <c r="A88" s="5">
        <f>People!A88</f>
        <v/>
      </c>
      <c r="B88" s="5">
        <f>IF(A88="","",TEXTJOIN("; ",TRUE,IF((Eligibility!$A$2:$A$301=A88)*(Eligibility!$D$2:$D$301="Current"),Eligibility!$C$2:$C$301,"")))</f>
        <v/>
      </c>
    </row>
    <row r="89">
      <c r="A89" s="5">
        <f>People!A89</f>
        <v/>
      </c>
      <c r="B89" s="5">
        <f>IF(A89="","",TEXTJOIN("; ",TRUE,IF((Eligibility!$A$2:$A$301=A89)*(Eligibility!$D$2:$D$301="Current"),Eligibility!$C$2:$C$301,"")))</f>
        <v/>
      </c>
    </row>
    <row r="90">
      <c r="A90" s="5">
        <f>People!A90</f>
        <v/>
      </c>
      <c r="B90" s="5">
        <f>IF(A90="","",TEXTJOIN("; ",TRUE,IF((Eligibility!$A$2:$A$301=A90)*(Eligibility!$D$2:$D$301="Current"),Eligibility!$C$2:$C$301,"")))</f>
        <v/>
      </c>
    </row>
    <row r="91">
      <c r="A91" s="5">
        <f>People!A91</f>
        <v/>
      </c>
      <c r="B91" s="5">
        <f>IF(A91="","",TEXTJOIN("; ",TRUE,IF((Eligibility!$A$2:$A$301=A91)*(Eligibility!$D$2:$D$301="Current"),Eligibility!$C$2:$C$301,"")))</f>
        <v/>
      </c>
    </row>
    <row r="92">
      <c r="A92" s="5">
        <f>People!A92</f>
        <v/>
      </c>
      <c r="B92" s="5">
        <f>IF(A92="","",TEXTJOIN("; ",TRUE,IF((Eligibility!$A$2:$A$301=A92)*(Eligibility!$D$2:$D$301="Current"),Eligibility!$C$2:$C$301,"")))</f>
        <v/>
      </c>
    </row>
    <row r="93">
      <c r="A93" s="5">
        <f>People!A93</f>
        <v/>
      </c>
      <c r="B93" s="5">
        <f>IF(A93="","",TEXTJOIN("; ",TRUE,IF((Eligibility!$A$2:$A$301=A93)*(Eligibility!$D$2:$D$301="Current"),Eligibility!$C$2:$C$301,"")))</f>
        <v/>
      </c>
    </row>
    <row r="94">
      <c r="A94" s="5">
        <f>People!A94</f>
        <v/>
      </c>
      <c r="B94" s="5">
        <f>IF(A94="","",TEXTJOIN("; ",TRUE,IF((Eligibility!$A$2:$A$301=A94)*(Eligibility!$D$2:$D$301="Current"),Eligibility!$C$2:$C$301,"")))</f>
        <v/>
      </c>
    </row>
    <row r="95">
      <c r="A95" s="5">
        <f>People!A95</f>
        <v/>
      </c>
      <c r="B95" s="5">
        <f>IF(A95="","",TEXTJOIN("; ",TRUE,IF((Eligibility!$A$2:$A$301=A95)*(Eligibility!$D$2:$D$301="Current"),Eligibility!$C$2:$C$301,"")))</f>
        <v/>
      </c>
    </row>
    <row r="96">
      <c r="A96" s="5">
        <f>People!A96</f>
        <v/>
      </c>
      <c r="B96" s="5">
        <f>IF(A96="","",TEXTJOIN("; ",TRUE,IF((Eligibility!$A$2:$A$301=A96)*(Eligibility!$D$2:$D$301="Current"),Eligibility!$C$2:$C$301,"")))</f>
        <v/>
      </c>
    </row>
    <row r="97">
      <c r="A97" s="5">
        <f>People!A97</f>
        <v/>
      </c>
      <c r="B97" s="5">
        <f>IF(A97="","",TEXTJOIN("; ",TRUE,IF((Eligibility!$A$2:$A$301=A97)*(Eligibility!$D$2:$D$301="Current"),Eligibility!$C$2:$C$301,"")))</f>
        <v/>
      </c>
    </row>
    <row r="98">
      <c r="A98" s="5">
        <f>People!A98</f>
        <v/>
      </c>
      <c r="B98" s="5">
        <f>IF(A98="","",TEXTJOIN("; ",TRUE,IF((Eligibility!$A$2:$A$301=A98)*(Eligibility!$D$2:$D$301="Current"),Eligibility!$C$2:$C$301,"")))</f>
        <v/>
      </c>
    </row>
    <row r="99">
      <c r="A99" s="5">
        <f>People!A99</f>
        <v/>
      </c>
      <c r="B99" s="5">
        <f>IF(A99="","",TEXTJOIN("; ",TRUE,IF((Eligibility!$A$2:$A$301=A99)*(Eligibility!$D$2:$D$301="Current"),Eligibility!$C$2:$C$301,"")))</f>
        <v/>
      </c>
    </row>
    <row r="100">
      <c r="A100" s="5">
        <f>People!A100</f>
        <v/>
      </c>
      <c r="B100" s="5">
        <f>IF(A100="","",TEXTJOIN("; ",TRUE,IF((Eligibility!$A$2:$A$301=A100)*(Eligibility!$D$2:$D$301="Current"),Eligibility!$C$2:$C$301,"")))</f>
        <v/>
      </c>
    </row>
    <row r="101">
      <c r="A101" s="5">
        <f>People!A101</f>
        <v/>
      </c>
      <c r="B101" s="5">
        <f>IF(A101="","",TEXTJOIN("; ",TRUE,IF((Eligibility!$A$2:$A$301=A101)*(Eligibility!$D$2:$D$301="Current"),Eligibility!$C$2:$C$301,"")))</f>
        <v/>
      </c>
    </row>
  </sheetData>
  <autoFilter ref="A1:B101"/>
  <pageMargins left="0.3" right="0.3" top="0.5" bottom="0.5" header="0.2" footer="0.2"/>
</worksheet>
</file>

<file path=xl/worksheets/sheet2.xml><?xml version="1.0" encoding="utf-8"?>
<worksheet xmlns="http://schemas.openxmlformats.org/spreadsheetml/2006/main">
  <sheetViews>
    <sheetView workbookViewId="0">
      <pane ySplit="2" topLeftCell="A3" activePane="bottomLeft" state="frozen"/>
    </sheetView>
  </sheetViews>
  <cols>
    <col min="1" max="1" width="38" customWidth="1"/>
    <col min="2" max="2" width="20" customWidth="1"/>
    <col min="3" max="3" width="72" customWidth="1"/>
  </cols>
  <sheetData>
    <row r="1" ht="28" customHeight="1">
      <c r="A1" s="1" t="inlineStr">
        <is>
          <t xml:space="preserve">Weekly staffing decision dashboard</t>
        </is>
      </c>
    </row>
    <row r="2">
      <c r="A2" s="0" t="inlineStr">
        <is>
          <t xml:space="preserve">Review before publishing</t>
        </is>
      </c>
      <c r="B2" s="0" t="inlineStr">
        <is>
          <t xml:space="preserve">Count</t>
        </is>
      </c>
      <c r="C2" s="0" t="inlineStr">
        <is>
          <t xml:space="preserve">What to do</t>
        </is>
      </c>
    </row>
    <row r="3">
      <c r="A3" s="0" t="inlineStr">
        <is>
          <t xml:space="preserve">Uncovered shifts</t>
        </is>
      </c>
      <c r="B3" s="5">
        <f>COUNTIF('Required shifts'!$I$2:$I$101,"GAP*")</f>
        <v/>
      </c>
      <c r="C3" s="0" t="inlineStr">
        <is>
          <t xml:space="preserve">Assign enough eligible, available people or change the requirement.</t>
        </is>
      </c>
    </row>
    <row r="4">
      <c r="A4" s="0" t="inlineStr">
        <is>
          <t xml:space="preserve">Assignment conflicts</t>
        </is>
      </c>
      <c r="B4" s="5">
        <f>COUNTIF(Assignments!$L$2:$L$201,"CHECK*")</f>
        <v/>
      </c>
      <c r="C4" s="0" t="inlineStr">
        <is>
          <t xml:space="preserve">Open Assignments and resolve each named reason.</t>
        </is>
      </c>
    </row>
    <row r="5">
      <c r="A5" s="0" t="inlineStr">
        <is>
          <t xml:space="preserve">Workers above planning threshold</t>
        </is>
      </c>
      <c r="B5" s="5">
        <f>COUNTIF(People!$F$2:$F$101,"CHECK*")</f>
        <v/>
      </c>
      <c r="C5" s="0" t="inlineStr">
        <is>
          <t xml:space="preserve">Review the threshold, assignments and current information.</t>
        </is>
      </c>
    </row>
    <row r="6">
      <c r="A6" s="0" t="inlineStr">
        <is>
          <t xml:space="preserve">Cover candidates for selected absence</t>
        </is>
      </c>
      <c r="B6" s="5">
        <f>COUNTIF('Absence cover'!$H$5:$H$104,"CANDIDATE*")</f>
        <v/>
      </c>
      <c r="C6" s="0" t="inlineStr">
        <is>
          <t xml:space="preserve">Review candidates on Absence cover before offering the shift.</t>
        </is>
      </c>
    </row>
    <row r="7"/>
    <row r="8">
      <c r="A8" s="0" t="inlineStr">
        <is>
          <t xml:space="preserve">Decision trail</t>
        </is>
      </c>
    </row>
    <row r="9">
      <c r="A9" s="0" t="inlineStr">
        <is>
          <t xml:space="preserve">Selected absence shift</t>
        </is>
      </c>
      <c r="B9" s="5">
        <f>'Absence cover'!$B$2</f>
        <v/>
      </c>
      <c r="C9" s="0" t="inlineStr">
        <is>
          <t xml:space="preserve">Change this on Absence cover.</t>
        </is>
      </c>
    </row>
    <row r="10">
      <c r="A10" s="0" t="inlineStr">
        <is>
          <t xml:space="preserve">Absent worker</t>
        </is>
      </c>
      <c r="B10" s="5">
        <f>'Absence cover'!$B$3</f>
        <v/>
      </c>
      <c r="C10" s="0" t="inlineStr">
        <is>
          <t xml:space="preserve">The absent worker is always excluded.</t>
        </is>
      </c>
    </row>
    <row r="11">
      <c r="A11" s="0" t="inlineStr">
        <is>
          <t xml:space="preserve">Checks applied</t>
        </is>
      </c>
      <c r="B11" s="0" t="inlineStr">
        <is>
          <t xml:space="preserve">Availability, overlap, skill, site permission</t>
        </is>
      </c>
      <c r="C11" s="0" t="inlineStr">
        <is>
          <t xml:space="preserve">Rest and weekly-hours thresholds remain visible for planner review.</t>
        </is>
      </c>
    </row>
    <row r="12"/>
    <row r="13">
      <c r="A13" s="0" t="inlineStr">
        <is>
          <t xml:space="preserve">Next step</t>
        </is>
      </c>
    </row>
    <row r="14">
      <c r="A14" s="0" t="inlineStr">
        <is>
          <t xml:space="preserve">If copies of this workbook drift or availability changes faster than one planner can maintain it, move one team into Fivexer: https://5xer.com/signup/</t>
        </is>
      </c>
    </row>
  </sheetData>
  <pageMargins left="0.3" right="0.3" top="0.5" bottom="0.5" header="0.2" footer="0.2"/>
  <printOptions horizontalCentered="1"/>
  <pageSetup orientation="landscape" fitToWidth="1" fitToHeight="0"/>
</worksheet>
</file>

<file path=xl/worksheets/sheet3.xml><?xml version="1.0" encoding="utf-8"?>
<worksheet xmlns="http://schemas.openxmlformats.org/spreadsheetml/2006/main">
  <sheetViews>
    <sheetView workbookViewId="0"/>
  </sheetViews>
  <cols>
    <col min="1" max="1" width="36" customWidth="1"/>
    <col min="2" max="2" width="18" customWidth="1"/>
    <col min="3" max="3" width="72" customWidth="1"/>
  </cols>
  <sheetData>
    <row r="1" ht="28" customHeight="1">
      <c r="A1" s="1" t="inlineStr">
        <is>
          <t xml:space="preserve">Planning settings</t>
        </is>
      </c>
    </row>
    <row r="2">
      <c r="A2" s="0" t="inlineStr">
        <is>
          <t xml:space="preserve">Maximum weekly hours to flag</t>
        </is>
      </c>
      <c r="B2" s="3" t="n">
        <v>48</v>
      </c>
      <c r="C2" s="0" t="inlineStr">
        <is>
          <t xml:space="preserve">Your planning threshold; this is not a legal default.</t>
        </is>
      </c>
    </row>
    <row r="3">
      <c r="A3" s="0" t="inlineStr">
        <is>
          <t xml:space="preserve">Minimum rest hours to flag</t>
        </is>
      </c>
      <c r="B3" s="3" t="n">
        <v>11</v>
      </c>
      <c r="C3" s="0" t="inlineStr">
        <is>
          <t xml:space="preserve">Your planning threshold; confirm the rule that applies to your team.</t>
        </is>
      </c>
    </row>
    <row r="4">
      <c r="A4" s="0" t="inlineStr">
        <is>
          <t xml:space="preserve">Week starts</t>
        </is>
      </c>
      <c r="B4" s="4" t="n">
        <v>46279</v>
      </c>
      <c r="C4" s="0" t="inlineStr">
        <is>
          <t xml:space="preserve">Used as a visible reference for this workbook.</t>
        </is>
      </c>
    </row>
  </sheetData>
  <pageMargins left="0.3" right="0.3" top="0.5" bottom="0.5" header="0.2" footer="0.2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5" customWidth="1"/>
    <col min="2" max="2" width="22" customWidth="1"/>
    <col min="3" max="3" width="16" customWidth="1"/>
    <col min="4" max="4" width="12" customWidth="1"/>
    <col min="5" max="5" width="17" customWidth="1"/>
    <col min="6" max="6" width="42" customWidth="1"/>
  </cols>
  <sheetData>
    <row r="1" ht="28" customHeight="1">
      <c r="A1" s="2" t="inlineStr">
        <is>
          <t xml:space="preserve">Worker ID</t>
        </is>
      </c>
      <c r="B1" s="2" t="inlineStr">
        <is>
          <t xml:space="preserve">Worker name</t>
        </is>
      </c>
      <c r="C1" s="2" t="inlineStr">
        <is>
          <t xml:space="preserve">Contract hours</t>
        </is>
      </c>
      <c r="D1" s="2" t="inlineStr">
        <is>
          <t xml:space="preserve">Active?</t>
        </is>
      </c>
      <c r="E1" s="2" t="inlineStr">
        <is>
          <t xml:space="preserve">Assigned hours</t>
        </is>
      </c>
      <c r="F1" s="2" t="inlineStr">
        <is>
          <t xml:space="preserve">Hours result</t>
        </is>
      </c>
    </row>
    <row r="2">
      <c r="A2" s="3" t="inlineStr">
        <is>
          <t xml:space="preserve">W-104</t>
        </is>
      </c>
      <c r="B2" s="3" t="inlineStr">
        <is>
          <t xml:space="preserve">Anna Stone</t>
        </is>
      </c>
      <c r="C2" s="3" t="n">
        <v>32</v>
      </c>
      <c r="D2" s="3" t="inlineStr">
        <is>
          <t xml:space="preserve">Yes</t>
        </is>
      </c>
      <c r="E2" s="5">
        <f>IF(A2="","",SUMIF(Assignments!$C$2:$C$201,A2,Assignments!$E$2:$E$201))</f>
        <v/>
      </c>
      <c r="F2" s="5">
        <f>IF(A2="","",IF(E2&gt;Settings!$B$2,"CHECK - above "&amp;Settings!$B$2&amp;"h planning threshold",IF(E2&gt;C2,"REVIEW - above contract by "&amp;ROUND(E2-C2,2)&amp;"h",IF(E2&lt;C2,"REVIEW - below contract by "&amp;ROUND(C2-E2,2)&amp;"h","OK - matches contract"))))</f>
        <v/>
      </c>
    </row>
    <row r="3">
      <c r="A3" s="3" t="inlineStr">
        <is>
          <t xml:space="preserve">W-131</t>
        </is>
      </c>
      <c r="B3" s="3" t="inlineStr">
        <is>
          <t xml:space="preserve">Marco Rossi</t>
        </is>
      </c>
      <c r="C3" s="3" t="n">
        <v>40</v>
      </c>
      <c r="D3" s="3" t="inlineStr">
        <is>
          <t xml:space="preserve">Yes</t>
        </is>
      </c>
      <c r="E3" s="5">
        <f>IF(A3="","",SUMIF(Assignments!$C$2:$C$201,A3,Assignments!$E$2:$E$201))</f>
        <v/>
      </c>
      <c r="F3" s="5">
        <f>IF(A3="","",IF(E3&gt;Settings!$B$2,"CHECK - above "&amp;Settings!$B$2&amp;"h planning threshold",IF(E3&gt;C3,"REVIEW - above contract by "&amp;ROUND(E3-C3,2)&amp;"h",IF(E3&lt;C3,"REVIEW - below contract by "&amp;ROUND(C3-E3,2)&amp;"h","OK - matches contract"))))</f>
        <v/>
      </c>
    </row>
    <row r="4">
      <c r="A4" s="3" t="inlineStr">
        <is>
          <t xml:space="preserve">W-117</t>
        </is>
      </c>
      <c r="B4" s="3" t="inlineStr">
        <is>
          <t xml:space="preserve">James Shaw</t>
        </is>
      </c>
      <c r="C4" s="3" t="n">
        <v>32</v>
      </c>
      <c r="D4" s="3" t="inlineStr">
        <is>
          <t xml:space="preserve">Yes</t>
        </is>
      </c>
      <c r="E4" s="5">
        <f>IF(A4="","",SUMIF(Assignments!$C$2:$C$201,A4,Assignments!$E$2:$E$201))</f>
        <v/>
      </c>
      <c r="F4" s="5">
        <f>IF(A4="","",IF(E4&gt;Settings!$B$2,"CHECK - above "&amp;Settings!$B$2&amp;"h planning threshold",IF(E4&gt;C4,"REVIEW - above contract by "&amp;ROUND(E4-C4,2)&amp;"h",IF(E4&lt;C4,"REVIEW - below contract by "&amp;ROUND(C4-E4,2)&amp;"h","OK - matches contract"))))</f>
        <v/>
      </c>
    </row>
    <row r="5">
      <c r="E5" s="5">
        <f>IF(A5="","",SUMIF(Assignments!$C$2:$C$201,A5,Assignments!$E$2:$E$201))</f>
        <v/>
      </c>
      <c r="F5" s="5">
        <f>IF(A5="","",IF(E5&gt;Settings!$B$2,"CHECK - above "&amp;Settings!$B$2&amp;"h planning threshold",IF(E5&gt;C5,"REVIEW - above contract by "&amp;ROUND(E5-C5,2)&amp;"h",IF(E5&lt;C5,"REVIEW - below contract by "&amp;ROUND(C5-E5,2)&amp;"h","OK - matches contract"))))</f>
        <v/>
      </c>
    </row>
    <row r="6">
      <c r="E6" s="5">
        <f>IF(A6="","",SUMIF(Assignments!$C$2:$C$201,A6,Assignments!$E$2:$E$201))</f>
        <v/>
      </c>
      <c r="F6" s="5">
        <f>IF(A6="","",IF(E6&gt;Settings!$B$2,"CHECK - above "&amp;Settings!$B$2&amp;"h planning threshold",IF(E6&gt;C6,"REVIEW - above contract by "&amp;ROUND(E6-C6,2)&amp;"h",IF(E6&lt;C6,"REVIEW - below contract by "&amp;ROUND(C6-E6,2)&amp;"h","OK - matches contract"))))</f>
        <v/>
      </c>
    </row>
    <row r="7">
      <c r="E7" s="5">
        <f>IF(A7="","",SUMIF(Assignments!$C$2:$C$201,A7,Assignments!$E$2:$E$201))</f>
        <v/>
      </c>
      <c r="F7" s="5">
        <f>IF(A7="","",IF(E7&gt;Settings!$B$2,"CHECK - above "&amp;Settings!$B$2&amp;"h planning threshold",IF(E7&gt;C7,"REVIEW - above contract by "&amp;ROUND(E7-C7,2)&amp;"h",IF(E7&lt;C7,"REVIEW - below contract by "&amp;ROUND(C7-E7,2)&amp;"h","OK - matches contract"))))</f>
        <v/>
      </c>
    </row>
    <row r="8">
      <c r="E8" s="5">
        <f>IF(A8="","",SUMIF(Assignments!$C$2:$C$201,A8,Assignments!$E$2:$E$201))</f>
        <v/>
      </c>
      <c r="F8" s="5">
        <f>IF(A8="","",IF(E8&gt;Settings!$B$2,"CHECK - above "&amp;Settings!$B$2&amp;"h planning threshold",IF(E8&gt;C8,"REVIEW - above contract by "&amp;ROUND(E8-C8,2)&amp;"h",IF(E8&lt;C8,"REVIEW - below contract by "&amp;ROUND(C8-E8,2)&amp;"h","OK - matches contract"))))</f>
        <v/>
      </c>
    </row>
    <row r="9">
      <c r="E9" s="5">
        <f>IF(A9="","",SUMIF(Assignments!$C$2:$C$201,A9,Assignments!$E$2:$E$201))</f>
        <v/>
      </c>
      <c r="F9" s="5">
        <f>IF(A9="","",IF(E9&gt;Settings!$B$2,"CHECK - above "&amp;Settings!$B$2&amp;"h planning threshold",IF(E9&gt;C9,"REVIEW - above contract by "&amp;ROUND(E9-C9,2)&amp;"h",IF(E9&lt;C9,"REVIEW - below contract by "&amp;ROUND(C9-E9,2)&amp;"h","OK - matches contract"))))</f>
        <v/>
      </c>
    </row>
    <row r="10">
      <c r="E10" s="5">
        <f>IF(A10="","",SUMIF(Assignments!$C$2:$C$201,A10,Assignments!$E$2:$E$201))</f>
        <v/>
      </c>
      <c r="F10" s="5">
        <f>IF(A10="","",IF(E10&gt;Settings!$B$2,"CHECK - above "&amp;Settings!$B$2&amp;"h planning threshold",IF(E10&gt;C10,"REVIEW - above contract by "&amp;ROUND(E10-C10,2)&amp;"h",IF(E10&lt;C10,"REVIEW - below contract by "&amp;ROUND(C10-E10,2)&amp;"h","OK - matches contract"))))</f>
        <v/>
      </c>
    </row>
    <row r="11">
      <c r="E11" s="5">
        <f>IF(A11="","",SUMIF(Assignments!$C$2:$C$201,A11,Assignments!$E$2:$E$201))</f>
        <v/>
      </c>
      <c r="F11" s="5">
        <f>IF(A11="","",IF(E11&gt;Settings!$B$2,"CHECK - above "&amp;Settings!$B$2&amp;"h planning threshold",IF(E11&gt;C11,"REVIEW - above contract by "&amp;ROUND(E11-C11,2)&amp;"h",IF(E11&lt;C11,"REVIEW - below contract by "&amp;ROUND(C11-E11,2)&amp;"h","OK - matches contract"))))</f>
        <v/>
      </c>
    </row>
    <row r="12">
      <c r="E12" s="5">
        <f>IF(A12="","",SUMIF(Assignments!$C$2:$C$201,A12,Assignments!$E$2:$E$201))</f>
        <v/>
      </c>
      <c r="F12" s="5">
        <f>IF(A12="","",IF(E12&gt;Settings!$B$2,"CHECK - above "&amp;Settings!$B$2&amp;"h planning threshold",IF(E12&gt;C12,"REVIEW - above contract by "&amp;ROUND(E12-C12,2)&amp;"h",IF(E12&lt;C12,"REVIEW - below contract by "&amp;ROUND(C12-E12,2)&amp;"h","OK - matches contract"))))</f>
        <v/>
      </c>
    </row>
    <row r="13">
      <c r="E13" s="5">
        <f>IF(A13="","",SUMIF(Assignments!$C$2:$C$201,A13,Assignments!$E$2:$E$201))</f>
        <v/>
      </c>
      <c r="F13" s="5">
        <f>IF(A13="","",IF(E13&gt;Settings!$B$2,"CHECK - above "&amp;Settings!$B$2&amp;"h planning threshold",IF(E13&gt;C13,"REVIEW - above contract by "&amp;ROUND(E13-C13,2)&amp;"h",IF(E13&lt;C13,"REVIEW - below contract by "&amp;ROUND(C13-E13,2)&amp;"h","OK - matches contract"))))</f>
        <v/>
      </c>
    </row>
    <row r="14">
      <c r="E14" s="5">
        <f>IF(A14="","",SUMIF(Assignments!$C$2:$C$201,A14,Assignments!$E$2:$E$201))</f>
        <v/>
      </c>
      <c r="F14" s="5">
        <f>IF(A14="","",IF(E14&gt;Settings!$B$2,"CHECK - above "&amp;Settings!$B$2&amp;"h planning threshold",IF(E14&gt;C14,"REVIEW - above contract by "&amp;ROUND(E14-C14,2)&amp;"h",IF(E14&lt;C14,"REVIEW - below contract by "&amp;ROUND(C14-E14,2)&amp;"h","OK - matches contract"))))</f>
        <v/>
      </c>
    </row>
    <row r="15">
      <c r="E15" s="5">
        <f>IF(A15="","",SUMIF(Assignments!$C$2:$C$201,A15,Assignments!$E$2:$E$201))</f>
        <v/>
      </c>
      <c r="F15" s="5">
        <f>IF(A15="","",IF(E15&gt;Settings!$B$2,"CHECK - above "&amp;Settings!$B$2&amp;"h planning threshold",IF(E15&gt;C15,"REVIEW - above contract by "&amp;ROUND(E15-C15,2)&amp;"h",IF(E15&lt;C15,"REVIEW - below contract by "&amp;ROUND(C15-E15,2)&amp;"h","OK - matches contract"))))</f>
        <v/>
      </c>
    </row>
    <row r="16">
      <c r="E16" s="5">
        <f>IF(A16="","",SUMIF(Assignments!$C$2:$C$201,A16,Assignments!$E$2:$E$201))</f>
        <v/>
      </c>
      <c r="F16" s="5">
        <f>IF(A16="","",IF(E16&gt;Settings!$B$2,"CHECK - above "&amp;Settings!$B$2&amp;"h planning threshold",IF(E16&gt;C16,"REVIEW - above contract by "&amp;ROUND(E16-C16,2)&amp;"h",IF(E16&lt;C16,"REVIEW - below contract by "&amp;ROUND(C16-E16,2)&amp;"h","OK - matches contract"))))</f>
        <v/>
      </c>
    </row>
    <row r="17">
      <c r="E17" s="5">
        <f>IF(A17="","",SUMIF(Assignments!$C$2:$C$201,A17,Assignments!$E$2:$E$201))</f>
        <v/>
      </c>
      <c r="F17" s="5">
        <f>IF(A17="","",IF(E17&gt;Settings!$B$2,"CHECK - above "&amp;Settings!$B$2&amp;"h planning threshold",IF(E17&gt;C17,"REVIEW - above contract by "&amp;ROUND(E17-C17,2)&amp;"h",IF(E17&lt;C17,"REVIEW - below contract by "&amp;ROUND(C17-E17,2)&amp;"h","OK - matches contract"))))</f>
        <v/>
      </c>
    </row>
    <row r="18">
      <c r="E18" s="5">
        <f>IF(A18="","",SUMIF(Assignments!$C$2:$C$201,A18,Assignments!$E$2:$E$201))</f>
        <v/>
      </c>
      <c r="F18" s="5">
        <f>IF(A18="","",IF(E18&gt;Settings!$B$2,"CHECK - above "&amp;Settings!$B$2&amp;"h planning threshold",IF(E18&gt;C18,"REVIEW - above contract by "&amp;ROUND(E18-C18,2)&amp;"h",IF(E18&lt;C18,"REVIEW - below contract by "&amp;ROUND(C18-E18,2)&amp;"h","OK - matches contract"))))</f>
        <v/>
      </c>
    </row>
    <row r="19">
      <c r="E19" s="5">
        <f>IF(A19="","",SUMIF(Assignments!$C$2:$C$201,A19,Assignments!$E$2:$E$201))</f>
        <v/>
      </c>
      <c r="F19" s="5">
        <f>IF(A19="","",IF(E19&gt;Settings!$B$2,"CHECK - above "&amp;Settings!$B$2&amp;"h planning threshold",IF(E19&gt;C19,"REVIEW - above contract by "&amp;ROUND(E19-C19,2)&amp;"h",IF(E19&lt;C19,"REVIEW - below contract by "&amp;ROUND(C19-E19,2)&amp;"h","OK - matches contract"))))</f>
        <v/>
      </c>
    </row>
    <row r="20">
      <c r="E20" s="5">
        <f>IF(A20="","",SUMIF(Assignments!$C$2:$C$201,A20,Assignments!$E$2:$E$201))</f>
        <v/>
      </c>
      <c r="F20" s="5">
        <f>IF(A20="","",IF(E20&gt;Settings!$B$2,"CHECK - above "&amp;Settings!$B$2&amp;"h planning threshold",IF(E20&gt;C20,"REVIEW - above contract by "&amp;ROUND(E20-C20,2)&amp;"h",IF(E20&lt;C20,"REVIEW - below contract by "&amp;ROUND(C20-E20,2)&amp;"h","OK - matches contract"))))</f>
        <v/>
      </c>
    </row>
    <row r="21">
      <c r="E21" s="5">
        <f>IF(A21="","",SUMIF(Assignments!$C$2:$C$201,A21,Assignments!$E$2:$E$201))</f>
        <v/>
      </c>
      <c r="F21" s="5">
        <f>IF(A21="","",IF(E21&gt;Settings!$B$2,"CHECK - above "&amp;Settings!$B$2&amp;"h planning threshold",IF(E21&gt;C21,"REVIEW - above contract by "&amp;ROUND(E21-C21,2)&amp;"h",IF(E21&lt;C21,"REVIEW - below contract by "&amp;ROUND(C21-E21,2)&amp;"h","OK - matches contract"))))</f>
        <v/>
      </c>
    </row>
    <row r="22">
      <c r="E22" s="5">
        <f>IF(A22="","",SUMIF(Assignments!$C$2:$C$201,A22,Assignments!$E$2:$E$201))</f>
        <v/>
      </c>
      <c r="F22" s="5">
        <f>IF(A22="","",IF(E22&gt;Settings!$B$2,"CHECK - above "&amp;Settings!$B$2&amp;"h planning threshold",IF(E22&gt;C22,"REVIEW - above contract by "&amp;ROUND(E22-C22,2)&amp;"h",IF(E22&lt;C22,"REVIEW - below contract by "&amp;ROUND(C22-E22,2)&amp;"h","OK - matches contract"))))</f>
        <v/>
      </c>
    </row>
    <row r="23">
      <c r="E23" s="5">
        <f>IF(A23="","",SUMIF(Assignments!$C$2:$C$201,A23,Assignments!$E$2:$E$201))</f>
        <v/>
      </c>
      <c r="F23" s="5">
        <f>IF(A23="","",IF(E23&gt;Settings!$B$2,"CHECK - above "&amp;Settings!$B$2&amp;"h planning threshold",IF(E23&gt;C23,"REVIEW - above contract by "&amp;ROUND(E23-C23,2)&amp;"h",IF(E23&lt;C23,"REVIEW - below contract by "&amp;ROUND(C23-E23,2)&amp;"h","OK - matches contract"))))</f>
        <v/>
      </c>
    </row>
    <row r="24">
      <c r="E24" s="5">
        <f>IF(A24="","",SUMIF(Assignments!$C$2:$C$201,A24,Assignments!$E$2:$E$201))</f>
        <v/>
      </c>
      <c r="F24" s="5">
        <f>IF(A24="","",IF(E24&gt;Settings!$B$2,"CHECK - above "&amp;Settings!$B$2&amp;"h planning threshold",IF(E24&gt;C24,"REVIEW - above contract by "&amp;ROUND(E24-C24,2)&amp;"h",IF(E24&lt;C24,"REVIEW - below contract by "&amp;ROUND(C24-E24,2)&amp;"h","OK - matches contract"))))</f>
        <v/>
      </c>
    </row>
    <row r="25">
      <c r="E25" s="5">
        <f>IF(A25="","",SUMIF(Assignments!$C$2:$C$201,A25,Assignments!$E$2:$E$201))</f>
        <v/>
      </c>
      <c r="F25" s="5">
        <f>IF(A25="","",IF(E25&gt;Settings!$B$2,"CHECK - above "&amp;Settings!$B$2&amp;"h planning threshold",IF(E25&gt;C25,"REVIEW - above contract by "&amp;ROUND(E25-C25,2)&amp;"h",IF(E25&lt;C25,"REVIEW - below contract by "&amp;ROUND(C25-E25,2)&amp;"h","OK - matches contract"))))</f>
        <v/>
      </c>
    </row>
    <row r="26">
      <c r="E26" s="5">
        <f>IF(A26="","",SUMIF(Assignments!$C$2:$C$201,A26,Assignments!$E$2:$E$201))</f>
        <v/>
      </c>
      <c r="F26" s="5">
        <f>IF(A26="","",IF(E26&gt;Settings!$B$2,"CHECK - above "&amp;Settings!$B$2&amp;"h planning threshold",IF(E26&gt;C26,"REVIEW - above contract by "&amp;ROUND(E26-C26,2)&amp;"h",IF(E26&lt;C26,"REVIEW - below contract by "&amp;ROUND(C26-E26,2)&amp;"h","OK - matches contract"))))</f>
        <v/>
      </c>
    </row>
    <row r="27">
      <c r="E27" s="5">
        <f>IF(A27="","",SUMIF(Assignments!$C$2:$C$201,A27,Assignments!$E$2:$E$201))</f>
        <v/>
      </c>
      <c r="F27" s="5">
        <f>IF(A27="","",IF(E27&gt;Settings!$B$2,"CHECK - above "&amp;Settings!$B$2&amp;"h planning threshold",IF(E27&gt;C27,"REVIEW - above contract by "&amp;ROUND(E27-C27,2)&amp;"h",IF(E27&lt;C27,"REVIEW - below contract by "&amp;ROUND(C27-E27,2)&amp;"h","OK - matches contract"))))</f>
        <v/>
      </c>
    </row>
    <row r="28">
      <c r="E28" s="5">
        <f>IF(A28="","",SUMIF(Assignments!$C$2:$C$201,A28,Assignments!$E$2:$E$201))</f>
        <v/>
      </c>
      <c r="F28" s="5">
        <f>IF(A28="","",IF(E28&gt;Settings!$B$2,"CHECK - above "&amp;Settings!$B$2&amp;"h planning threshold",IF(E28&gt;C28,"REVIEW - above contract by "&amp;ROUND(E28-C28,2)&amp;"h",IF(E28&lt;C28,"REVIEW - below contract by "&amp;ROUND(C28-E28,2)&amp;"h","OK - matches contract"))))</f>
        <v/>
      </c>
    </row>
    <row r="29">
      <c r="E29" s="5">
        <f>IF(A29="","",SUMIF(Assignments!$C$2:$C$201,A29,Assignments!$E$2:$E$201))</f>
        <v/>
      </c>
      <c r="F29" s="5">
        <f>IF(A29="","",IF(E29&gt;Settings!$B$2,"CHECK - above "&amp;Settings!$B$2&amp;"h planning threshold",IF(E29&gt;C29,"REVIEW - above contract by "&amp;ROUND(E29-C29,2)&amp;"h",IF(E29&lt;C29,"REVIEW - below contract by "&amp;ROUND(C29-E29,2)&amp;"h","OK - matches contract"))))</f>
        <v/>
      </c>
    </row>
    <row r="30">
      <c r="E30" s="5">
        <f>IF(A30="","",SUMIF(Assignments!$C$2:$C$201,A30,Assignments!$E$2:$E$201))</f>
        <v/>
      </c>
      <c r="F30" s="5">
        <f>IF(A30="","",IF(E30&gt;Settings!$B$2,"CHECK - above "&amp;Settings!$B$2&amp;"h planning threshold",IF(E30&gt;C30,"REVIEW - above contract by "&amp;ROUND(E30-C30,2)&amp;"h",IF(E30&lt;C30,"REVIEW - below contract by "&amp;ROUND(C30-E30,2)&amp;"h","OK - matches contract"))))</f>
        <v/>
      </c>
    </row>
    <row r="31">
      <c r="E31" s="5">
        <f>IF(A31="","",SUMIF(Assignments!$C$2:$C$201,A31,Assignments!$E$2:$E$201))</f>
        <v/>
      </c>
      <c r="F31" s="5">
        <f>IF(A31="","",IF(E31&gt;Settings!$B$2,"CHECK - above "&amp;Settings!$B$2&amp;"h planning threshold",IF(E31&gt;C31,"REVIEW - above contract by "&amp;ROUND(E31-C31,2)&amp;"h",IF(E31&lt;C31,"REVIEW - below contract by "&amp;ROUND(C31-E31,2)&amp;"h","OK - matches contract"))))</f>
        <v/>
      </c>
    </row>
    <row r="32">
      <c r="E32" s="5">
        <f>IF(A32="","",SUMIF(Assignments!$C$2:$C$201,A32,Assignments!$E$2:$E$201))</f>
        <v/>
      </c>
      <c r="F32" s="5">
        <f>IF(A32="","",IF(E32&gt;Settings!$B$2,"CHECK - above "&amp;Settings!$B$2&amp;"h planning threshold",IF(E32&gt;C32,"REVIEW - above contract by "&amp;ROUND(E32-C32,2)&amp;"h",IF(E32&lt;C32,"REVIEW - below contract by "&amp;ROUND(C32-E32,2)&amp;"h","OK - matches contract"))))</f>
        <v/>
      </c>
    </row>
    <row r="33">
      <c r="E33" s="5">
        <f>IF(A33="","",SUMIF(Assignments!$C$2:$C$201,A33,Assignments!$E$2:$E$201))</f>
        <v/>
      </c>
      <c r="F33" s="5">
        <f>IF(A33="","",IF(E33&gt;Settings!$B$2,"CHECK - above "&amp;Settings!$B$2&amp;"h planning threshold",IF(E33&gt;C33,"REVIEW - above contract by "&amp;ROUND(E33-C33,2)&amp;"h",IF(E33&lt;C33,"REVIEW - below contract by "&amp;ROUND(C33-E33,2)&amp;"h","OK - matches contract"))))</f>
        <v/>
      </c>
    </row>
    <row r="34">
      <c r="E34" s="5">
        <f>IF(A34="","",SUMIF(Assignments!$C$2:$C$201,A34,Assignments!$E$2:$E$201))</f>
        <v/>
      </c>
      <c r="F34" s="5">
        <f>IF(A34="","",IF(E34&gt;Settings!$B$2,"CHECK - above "&amp;Settings!$B$2&amp;"h planning threshold",IF(E34&gt;C34,"REVIEW - above contract by "&amp;ROUND(E34-C34,2)&amp;"h",IF(E34&lt;C34,"REVIEW - below contract by "&amp;ROUND(C34-E34,2)&amp;"h","OK - matches contract"))))</f>
        <v/>
      </c>
    </row>
    <row r="35">
      <c r="E35" s="5">
        <f>IF(A35="","",SUMIF(Assignments!$C$2:$C$201,A35,Assignments!$E$2:$E$201))</f>
        <v/>
      </c>
      <c r="F35" s="5">
        <f>IF(A35="","",IF(E35&gt;Settings!$B$2,"CHECK - above "&amp;Settings!$B$2&amp;"h planning threshold",IF(E35&gt;C35,"REVIEW - above contract by "&amp;ROUND(E35-C35,2)&amp;"h",IF(E35&lt;C35,"REVIEW - below contract by "&amp;ROUND(C35-E35,2)&amp;"h","OK - matches contract"))))</f>
        <v/>
      </c>
    </row>
    <row r="36">
      <c r="E36" s="5">
        <f>IF(A36="","",SUMIF(Assignments!$C$2:$C$201,A36,Assignments!$E$2:$E$201))</f>
        <v/>
      </c>
      <c r="F36" s="5">
        <f>IF(A36="","",IF(E36&gt;Settings!$B$2,"CHECK - above "&amp;Settings!$B$2&amp;"h planning threshold",IF(E36&gt;C36,"REVIEW - above contract by "&amp;ROUND(E36-C36,2)&amp;"h",IF(E36&lt;C36,"REVIEW - below contract by "&amp;ROUND(C36-E36,2)&amp;"h","OK - matches contract"))))</f>
        <v/>
      </c>
    </row>
    <row r="37">
      <c r="E37" s="5">
        <f>IF(A37="","",SUMIF(Assignments!$C$2:$C$201,A37,Assignments!$E$2:$E$201))</f>
        <v/>
      </c>
      <c r="F37" s="5">
        <f>IF(A37="","",IF(E37&gt;Settings!$B$2,"CHECK - above "&amp;Settings!$B$2&amp;"h planning threshold",IF(E37&gt;C37,"REVIEW - above contract by "&amp;ROUND(E37-C37,2)&amp;"h",IF(E37&lt;C37,"REVIEW - below contract by "&amp;ROUND(C37-E37,2)&amp;"h","OK - matches contract"))))</f>
        <v/>
      </c>
    </row>
    <row r="38">
      <c r="E38" s="5">
        <f>IF(A38="","",SUMIF(Assignments!$C$2:$C$201,A38,Assignments!$E$2:$E$201))</f>
        <v/>
      </c>
      <c r="F38" s="5">
        <f>IF(A38="","",IF(E38&gt;Settings!$B$2,"CHECK - above "&amp;Settings!$B$2&amp;"h planning threshold",IF(E38&gt;C38,"REVIEW - above contract by "&amp;ROUND(E38-C38,2)&amp;"h",IF(E38&lt;C38,"REVIEW - below contract by "&amp;ROUND(C38-E38,2)&amp;"h","OK - matches contract"))))</f>
        <v/>
      </c>
    </row>
    <row r="39">
      <c r="E39" s="5">
        <f>IF(A39="","",SUMIF(Assignments!$C$2:$C$201,A39,Assignments!$E$2:$E$201))</f>
        <v/>
      </c>
      <c r="F39" s="5">
        <f>IF(A39="","",IF(E39&gt;Settings!$B$2,"CHECK - above "&amp;Settings!$B$2&amp;"h planning threshold",IF(E39&gt;C39,"REVIEW - above contract by "&amp;ROUND(E39-C39,2)&amp;"h",IF(E39&lt;C39,"REVIEW - below contract by "&amp;ROUND(C39-E39,2)&amp;"h","OK - matches contract"))))</f>
        <v/>
      </c>
    </row>
    <row r="40">
      <c r="E40" s="5">
        <f>IF(A40="","",SUMIF(Assignments!$C$2:$C$201,A40,Assignments!$E$2:$E$201))</f>
        <v/>
      </c>
      <c r="F40" s="5">
        <f>IF(A40="","",IF(E40&gt;Settings!$B$2,"CHECK - above "&amp;Settings!$B$2&amp;"h planning threshold",IF(E40&gt;C40,"REVIEW - above contract by "&amp;ROUND(E40-C40,2)&amp;"h",IF(E40&lt;C40,"REVIEW - below contract by "&amp;ROUND(C40-E40,2)&amp;"h","OK - matches contract"))))</f>
        <v/>
      </c>
    </row>
    <row r="41">
      <c r="E41" s="5">
        <f>IF(A41="","",SUMIF(Assignments!$C$2:$C$201,A41,Assignments!$E$2:$E$201))</f>
        <v/>
      </c>
      <c r="F41" s="5">
        <f>IF(A41="","",IF(E41&gt;Settings!$B$2,"CHECK - above "&amp;Settings!$B$2&amp;"h planning threshold",IF(E41&gt;C41,"REVIEW - above contract by "&amp;ROUND(E41-C41,2)&amp;"h",IF(E41&lt;C41,"REVIEW - below contract by "&amp;ROUND(C41-E41,2)&amp;"h","OK - matches contract"))))</f>
        <v/>
      </c>
    </row>
    <row r="42">
      <c r="E42" s="5">
        <f>IF(A42="","",SUMIF(Assignments!$C$2:$C$201,A42,Assignments!$E$2:$E$201))</f>
        <v/>
      </c>
      <c r="F42" s="5">
        <f>IF(A42="","",IF(E42&gt;Settings!$B$2,"CHECK - above "&amp;Settings!$B$2&amp;"h planning threshold",IF(E42&gt;C42,"REVIEW - above contract by "&amp;ROUND(E42-C42,2)&amp;"h",IF(E42&lt;C42,"REVIEW - below contract by "&amp;ROUND(C42-E42,2)&amp;"h","OK - matches contract"))))</f>
        <v/>
      </c>
    </row>
    <row r="43">
      <c r="E43" s="5">
        <f>IF(A43="","",SUMIF(Assignments!$C$2:$C$201,A43,Assignments!$E$2:$E$201))</f>
        <v/>
      </c>
      <c r="F43" s="5">
        <f>IF(A43="","",IF(E43&gt;Settings!$B$2,"CHECK - above "&amp;Settings!$B$2&amp;"h planning threshold",IF(E43&gt;C43,"REVIEW - above contract by "&amp;ROUND(E43-C43,2)&amp;"h",IF(E43&lt;C43,"REVIEW - below contract by "&amp;ROUND(C43-E43,2)&amp;"h","OK - matches contract"))))</f>
        <v/>
      </c>
    </row>
    <row r="44">
      <c r="E44" s="5">
        <f>IF(A44="","",SUMIF(Assignments!$C$2:$C$201,A44,Assignments!$E$2:$E$201))</f>
        <v/>
      </c>
      <c r="F44" s="5">
        <f>IF(A44="","",IF(E44&gt;Settings!$B$2,"CHECK - above "&amp;Settings!$B$2&amp;"h planning threshold",IF(E44&gt;C44,"REVIEW - above contract by "&amp;ROUND(E44-C44,2)&amp;"h",IF(E44&lt;C44,"REVIEW - below contract by "&amp;ROUND(C44-E44,2)&amp;"h","OK - matches contract"))))</f>
        <v/>
      </c>
    </row>
    <row r="45">
      <c r="E45" s="5">
        <f>IF(A45="","",SUMIF(Assignments!$C$2:$C$201,A45,Assignments!$E$2:$E$201))</f>
        <v/>
      </c>
      <c r="F45" s="5">
        <f>IF(A45="","",IF(E45&gt;Settings!$B$2,"CHECK - above "&amp;Settings!$B$2&amp;"h planning threshold",IF(E45&gt;C45,"REVIEW - above contract by "&amp;ROUND(E45-C45,2)&amp;"h",IF(E45&lt;C45,"REVIEW - below contract by "&amp;ROUND(C45-E45,2)&amp;"h","OK - matches contract"))))</f>
        <v/>
      </c>
    </row>
    <row r="46">
      <c r="E46" s="5">
        <f>IF(A46="","",SUMIF(Assignments!$C$2:$C$201,A46,Assignments!$E$2:$E$201))</f>
        <v/>
      </c>
      <c r="F46" s="5">
        <f>IF(A46="","",IF(E46&gt;Settings!$B$2,"CHECK - above "&amp;Settings!$B$2&amp;"h planning threshold",IF(E46&gt;C46,"REVIEW - above contract by "&amp;ROUND(E46-C46,2)&amp;"h",IF(E46&lt;C46,"REVIEW - below contract by "&amp;ROUND(C46-E46,2)&amp;"h","OK - matches contract"))))</f>
        <v/>
      </c>
    </row>
    <row r="47">
      <c r="E47" s="5">
        <f>IF(A47="","",SUMIF(Assignments!$C$2:$C$201,A47,Assignments!$E$2:$E$201))</f>
        <v/>
      </c>
      <c r="F47" s="5">
        <f>IF(A47="","",IF(E47&gt;Settings!$B$2,"CHECK - above "&amp;Settings!$B$2&amp;"h planning threshold",IF(E47&gt;C47,"REVIEW - above contract by "&amp;ROUND(E47-C47,2)&amp;"h",IF(E47&lt;C47,"REVIEW - below contract by "&amp;ROUND(C47-E47,2)&amp;"h","OK - matches contract"))))</f>
        <v/>
      </c>
    </row>
    <row r="48">
      <c r="E48" s="5">
        <f>IF(A48="","",SUMIF(Assignments!$C$2:$C$201,A48,Assignments!$E$2:$E$201))</f>
        <v/>
      </c>
      <c r="F48" s="5">
        <f>IF(A48="","",IF(E48&gt;Settings!$B$2,"CHECK - above "&amp;Settings!$B$2&amp;"h planning threshold",IF(E48&gt;C48,"REVIEW - above contract by "&amp;ROUND(E48-C48,2)&amp;"h",IF(E48&lt;C48,"REVIEW - below contract by "&amp;ROUND(C48-E48,2)&amp;"h","OK - matches contract"))))</f>
        <v/>
      </c>
    </row>
    <row r="49">
      <c r="E49" s="5">
        <f>IF(A49="","",SUMIF(Assignments!$C$2:$C$201,A49,Assignments!$E$2:$E$201))</f>
        <v/>
      </c>
      <c r="F49" s="5">
        <f>IF(A49="","",IF(E49&gt;Settings!$B$2,"CHECK - above "&amp;Settings!$B$2&amp;"h planning threshold",IF(E49&gt;C49,"REVIEW - above contract by "&amp;ROUND(E49-C49,2)&amp;"h",IF(E49&lt;C49,"REVIEW - below contract by "&amp;ROUND(C49-E49,2)&amp;"h","OK - matches contract"))))</f>
        <v/>
      </c>
    </row>
    <row r="50">
      <c r="E50" s="5">
        <f>IF(A50="","",SUMIF(Assignments!$C$2:$C$201,A50,Assignments!$E$2:$E$201))</f>
        <v/>
      </c>
      <c r="F50" s="5">
        <f>IF(A50="","",IF(E50&gt;Settings!$B$2,"CHECK - above "&amp;Settings!$B$2&amp;"h planning threshold",IF(E50&gt;C50,"REVIEW - above contract by "&amp;ROUND(E50-C50,2)&amp;"h",IF(E50&lt;C50,"REVIEW - below contract by "&amp;ROUND(C50-E50,2)&amp;"h","OK - matches contract"))))</f>
        <v/>
      </c>
    </row>
    <row r="51">
      <c r="E51" s="5">
        <f>IF(A51="","",SUMIF(Assignments!$C$2:$C$201,A51,Assignments!$E$2:$E$201))</f>
        <v/>
      </c>
      <c r="F51" s="5">
        <f>IF(A51="","",IF(E51&gt;Settings!$B$2,"CHECK - above "&amp;Settings!$B$2&amp;"h planning threshold",IF(E51&gt;C51,"REVIEW - above contract by "&amp;ROUND(E51-C51,2)&amp;"h",IF(E51&lt;C51,"REVIEW - below contract by "&amp;ROUND(C51-E51,2)&amp;"h","OK - matches contract"))))</f>
        <v/>
      </c>
    </row>
    <row r="52">
      <c r="E52" s="5">
        <f>IF(A52="","",SUMIF(Assignments!$C$2:$C$201,A52,Assignments!$E$2:$E$201))</f>
        <v/>
      </c>
      <c r="F52" s="5">
        <f>IF(A52="","",IF(E52&gt;Settings!$B$2,"CHECK - above "&amp;Settings!$B$2&amp;"h planning threshold",IF(E52&gt;C52,"REVIEW - above contract by "&amp;ROUND(E52-C52,2)&amp;"h",IF(E52&lt;C52,"REVIEW - below contract by "&amp;ROUND(C52-E52,2)&amp;"h","OK - matches contract"))))</f>
        <v/>
      </c>
    </row>
    <row r="53">
      <c r="E53" s="5">
        <f>IF(A53="","",SUMIF(Assignments!$C$2:$C$201,A53,Assignments!$E$2:$E$201))</f>
        <v/>
      </c>
      <c r="F53" s="5">
        <f>IF(A53="","",IF(E53&gt;Settings!$B$2,"CHECK - above "&amp;Settings!$B$2&amp;"h planning threshold",IF(E53&gt;C53,"REVIEW - above contract by "&amp;ROUND(E53-C53,2)&amp;"h",IF(E53&lt;C53,"REVIEW - below contract by "&amp;ROUND(C53-E53,2)&amp;"h","OK - matches contract"))))</f>
        <v/>
      </c>
    </row>
    <row r="54">
      <c r="E54" s="5">
        <f>IF(A54="","",SUMIF(Assignments!$C$2:$C$201,A54,Assignments!$E$2:$E$201))</f>
        <v/>
      </c>
      <c r="F54" s="5">
        <f>IF(A54="","",IF(E54&gt;Settings!$B$2,"CHECK - above "&amp;Settings!$B$2&amp;"h planning threshold",IF(E54&gt;C54,"REVIEW - above contract by "&amp;ROUND(E54-C54,2)&amp;"h",IF(E54&lt;C54,"REVIEW - below contract by "&amp;ROUND(C54-E54,2)&amp;"h","OK - matches contract"))))</f>
        <v/>
      </c>
    </row>
    <row r="55">
      <c r="E55" s="5">
        <f>IF(A55="","",SUMIF(Assignments!$C$2:$C$201,A55,Assignments!$E$2:$E$201))</f>
        <v/>
      </c>
      <c r="F55" s="5">
        <f>IF(A55="","",IF(E55&gt;Settings!$B$2,"CHECK - above "&amp;Settings!$B$2&amp;"h planning threshold",IF(E55&gt;C55,"REVIEW - above contract by "&amp;ROUND(E55-C55,2)&amp;"h",IF(E55&lt;C55,"REVIEW - below contract by "&amp;ROUND(C55-E55,2)&amp;"h","OK - matches contract"))))</f>
        <v/>
      </c>
    </row>
    <row r="56">
      <c r="E56" s="5">
        <f>IF(A56="","",SUMIF(Assignments!$C$2:$C$201,A56,Assignments!$E$2:$E$201))</f>
        <v/>
      </c>
      <c r="F56" s="5">
        <f>IF(A56="","",IF(E56&gt;Settings!$B$2,"CHECK - above "&amp;Settings!$B$2&amp;"h planning threshold",IF(E56&gt;C56,"REVIEW - above contract by "&amp;ROUND(E56-C56,2)&amp;"h",IF(E56&lt;C56,"REVIEW - below contract by "&amp;ROUND(C56-E56,2)&amp;"h","OK - matches contract"))))</f>
        <v/>
      </c>
    </row>
    <row r="57">
      <c r="E57" s="5">
        <f>IF(A57="","",SUMIF(Assignments!$C$2:$C$201,A57,Assignments!$E$2:$E$201))</f>
        <v/>
      </c>
      <c r="F57" s="5">
        <f>IF(A57="","",IF(E57&gt;Settings!$B$2,"CHECK - above "&amp;Settings!$B$2&amp;"h planning threshold",IF(E57&gt;C57,"REVIEW - above contract by "&amp;ROUND(E57-C57,2)&amp;"h",IF(E57&lt;C57,"REVIEW - below contract by "&amp;ROUND(C57-E57,2)&amp;"h","OK - matches contract"))))</f>
        <v/>
      </c>
    </row>
    <row r="58">
      <c r="E58" s="5">
        <f>IF(A58="","",SUMIF(Assignments!$C$2:$C$201,A58,Assignments!$E$2:$E$201))</f>
        <v/>
      </c>
      <c r="F58" s="5">
        <f>IF(A58="","",IF(E58&gt;Settings!$B$2,"CHECK - above "&amp;Settings!$B$2&amp;"h planning threshold",IF(E58&gt;C58,"REVIEW - above contract by "&amp;ROUND(E58-C58,2)&amp;"h",IF(E58&lt;C58,"REVIEW - below contract by "&amp;ROUND(C58-E58,2)&amp;"h","OK - matches contract"))))</f>
        <v/>
      </c>
    </row>
    <row r="59">
      <c r="E59" s="5">
        <f>IF(A59="","",SUMIF(Assignments!$C$2:$C$201,A59,Assignments!$E$2:$E$201))</f>
        <v/>
      </c>
      <c r="F59" s="5">
        <f>IF(A59="","",IF(E59&gt;Settings!$B$2,"CHECK - above "&amp;Settings!$B$2&amp;"h planning threshold",IF(E59&gt;C59,"REVIEW - above contract by "&amp;ROUND(E59-C59,2)&amp;"h",IF(E59&lt;C59,"REVIEW - below contract by "&amp;ROUND(C59-E59,2)&amp;"h","OK - matches contract"))))</f>
        <v/>
      </c>
    </row>
    <row r="60">
      <c r="E60" s="5">
        <f>IF(A60="","",SUMIF(Assignments!$C$2:$C$201,A60,Assignments!$E$2:$E$201))</f>
        <v/>
      </c>
      <c r="F60" s="5">
        <f>IF(A60="","",IF(E60&gt;Settings!$B$2,"CHECK - above "&amp;Settings!$B$2&amp;"h planning threshold",IF(E60&gt;C60,"REVIEW - above contract by "&amp;ROUND(E60-C60,2)&amp;"h",IF(E60&lt;C60,"REVIEW - below contract by "&amp;ROUND(C60-E60,2)&amp;"h","OK - matches contract"))))</f>
        <v/>
      </c>
    </row>
    <row r="61">
      <c r="E61" s="5">
        <f>IF(A61="","",SUMIF(Assignments!$C$2:$C$201,A61,Assignments!$E$2:$E$201))</f>
        <v/>
      </c>
      <c r="F61" s="5">
        <f>IF(A61="","",IF(E61&gt;Settings!$B$2,"CHECK - above "&amp;Settings!$B$2&amp;"h planning threshold",IF(E61&gt;C61,"REVIEW - above contract by "&amp;ROUND(E61-C61,2)&amp;"h",IF(E61&lt;C61,"REVIEW - below contract by "&amp;ROUND(C61-E61,2)&amp;"h","OK - matches contract"))))</f>
        <v/>
      </c>
    </row>
    <row r="62">
      <c r="E62" s="5">
        <f>IF(A62="","",SUMIF(Assignments!$C$2:$C$201,A62,Assignments!$E$2:$E$201))</f>
        <v/>
      </c>
      <c r="F62" s="5">
        <f>IF(A62="","",IF(E62&gt;Settings!$B$2,"CHECK - above "&amp;Settings!$B$2&amp;"h planning threshold",IF(E62&gt;C62,"REVIEW - above contract by "&amp;ROUND(E62-C62,2)&amp;"h",IF(E62&lt;C62,"REVIEW - below contract by "&amp;ROUND(C62-E62,2)&amp;"h","OK - matches contract"))))</f>
        <v/>
      </c>
    </row>
    <row r="63">
      <c r="E63" s="5">
        <f>IF(A63="","",SUMIF(Assignments!$C$2:$C$201,A63,Assignments!$E$2:$E$201))</f>
        <v/>
      </c>
      <c r="F63" s="5">
        <f>IF(A63="","",IF(E63&gt;Settings!$B$2,"CHECK - above "&amp;Settings!$B$2&amp;"h planning threshold",IF(E63&gt;C63,"REVIEW - above contract by "&amp;ROUND(E63-C63,2)&amp;"h",IF(E63&lt;C63,"REVIEW - below contract by "&amp;ROUND(C63-E63,2)&amp;"h","OK - matches contract"))))</f>
        <v/>
      </c>
    </row>
    <row r="64">
      <c r="E64" s="5">
        <f>IF(A64="","",SUMIF(Assignments!$C$2:$C$201,A64,Assignments!$E$2:$E$201))</f>
        <v/>
      </c>
      <c r="F64" s="5">
        <f>IF(A64="","",IF(E64&gt;Settings!$B$2,"CHECK - above "&amp;Settings!$B$2&amp;"h planning threshold",IF(E64&gt;C64,"REVIEW - above contract by "&amp;ROUND(E64-C64,2)&amp;"h",IF(E64&lt;C64,"REVIEW - below contract by "&amp;ROUND(C64-E64,2)&amp;"h","OK - matches contract"))))</f>
        <v/>
      </c>
    </row>
    <row r="65">
      <c r="E65" s="5">
        <f>IF(A65="","",SUMIF(Assignments!$C$2:$C$201,A65,Assignments!$E$2:$E$201))</f>
        <v/>
      </c>
      <c r="F65" s="5">
        <f>IF(A65="","",IF(E65&gt;Settings!$B$2,"CHECK - above "&amp;Settings!$B$2&amp;"h planning threshold",IF(E65&gt;C65,"REVIEW - above contract by "&amp;ROUND(E65-C65,2)&amp;"h",IF(E65&lt;C65,"REVIEW - below contract by "&amp;ROUND(C65-E65,2)&amp;"h","OK - matches contract"))))</f>
        <v/>
      </c>
    </row>
    <row r="66">
      <c r="E66" s="5">
        <f>IF(A66="","",SUMIF(Assignments!$C$2:$C$201,A66,Assignments!$E$2:$E$201))</f>
        <v/>
      </c>
      <c r="F66" s="5">
        <f>IF(A66="","",IF(E66&gt;Settings!$B$2,"CHECK - above "&amp;Settings!$B$2&amp;"h planning threshold",IF(E66&gt;C66,"REVIEW - above contract by "&amp;ROUND(E66-C66,2)&amp;"h",IF(E66&lt;C66,"REVIEW - below contract by "&amp;ROUND(C66-E66,2)&amp;"h","OK - matches contract"))))</f>
        <v/>
      </c>
    </row>
    <row r="67">
      <c r="E67" s="5">
        <f>IF(A67="","",SUMIF(Assignments!$C$2:$C$201,A67,Assignments!$E$2:$E$201))</f>
        <v/>
      </c>
      <c r="F67" s="5">
        <f>IF(A67="","",IF(E67&gt;Settings!$B$2,"CHECK - above "&amp;Settings!$B$2&amp;"h planning threshold",IF(E67&gt;C67,"REVIEW - above contract by "&amp;ROUND(E67-C67,2)&amp;"h",IF(E67&lt;C67,"REVIEW - below contract by "&amp;ROUND(C67-E67,2)&amp;"h","OK - matches contract"))))</f>
        <v/>
      </c>
    </row>
    <row r="68">
      <c r="E68" s="5">
        <f>IF(A68="","",SUMIF(Assignments!$C$2:$C$201,A68,Assignments!$E$2:$E$201))</f>
        <v/>
      </c>
      <c r="F68" s="5">
        <f>IF(A68="","",IF(E68&gt;Settings!$B$2,"CHECK - above "&amp;Settings!$B$2&amp;"h planning threshold",IF(E68&gt;C68,"REVIEW - above contract by "&amp;ROUND(E68-C68,2)&amp;"h",IF(E68&lt;C68,"REVIEW - below contract by "&amp;ROUND(C68-E68,2)&amp;"h","OK - matches contract"))))</f>
        <v/>
      </c>
    </row>
    <row r="69">
      <c r="E69" s="5">
        <f>IF(A69="","",SUMIF(Assignments!$C$2:$C$201,A69,Assignments!$E$2:$E$201))</f>
        <v/>
      </c>
      <c r="F69" s="5">
        <f>IF(A69="","",IF(E69&gt;Settings!$B$2,"CHECK - above "&amp;Settings!$B$2&amp;"h planning threshold",IF(E69&gt;C69,"REVIEW - above contract by "&amp;ROUND(E69-C69,2)&amp;"h",IF(E69&lt;C69,"REVIEW - below contract by "&amp;ROUND(C69-E69,2)&amp;"h","OK - matches contract"))))</f>
        <v/>
      </c>
    </row>
    <row r="70">
      <c r="E70" s="5">
        <f>IF(A70="","",SUMIF(Assignments!$C$2:$C$201,A70,Assignments!$E$2:$E$201))</f>
        <v/>
      </c>
      <c r="F70" s="5">
        <f>IF(A70="","",IF(E70&gt;Settings!$B$2,"CHECK - above "&amp;Settings!$B$2&amp;"h planning threshold",IF(E70&gt;C70,"REVIEW - above contract by "&amp;ROUND(E70-C70,2)&amp;"h",IF(E70&lt;C70,"REVIEW - below contract by "&amp;ROUND(C70-E70,2)&amp;"h","OK - matches contract"))))</f>
        <v/>
      </c>
    </row>
    <row r="71">
      <c r="E71" s="5">
        <f>IF(A71="","",SUMIF(Assignments!$C$2:$C$201,A71,Assignments!$E$2:$E$201))</f>
        <v/>
      </c>
      <c r="F71" s="5">
        <f>IF(A71="","",IF(E71&gt;Settings!$B$2,"CHECK - above "&amp;Settings!$B$2&amp;"h planning threshold",IF(E71&gt;C71,"REVIEW - above contract by "&amp;ROUND(E71-C71,2)&amp;"h",IF(E71&lt;C71,"REVIEW - below contract by "&amp;ROUND(C71-E71,2)&amp;"h","OK - matches contract"))))</f>
        <v/>
      </c>
    </row>
    <row r="72">
      <c r="E72" s="5">
        <f>IF(A72="","",SUMIF(Assignments!$C$2:$C$201,A72,Assignments!$E$2:$E$201))</f>
        <v/>
      </c>
      <c r="F72" s="5">
        <f>IF(A72="","",IF(E72&gt;Settings!$B$2,"CHECK - above "&amp;Settings!$B$2&amp;"h planning threshold",IF(E72&gt;C72,"REVIEW - above contract by "&amp;ROUND(E72-C72,2)&amp;"h",IF(E72&lt;C72,"REVIEW - below contract by "&amp;ROUND(C72-E72,2)&amp;"h","OK - matches contract"))))</f>
        <v/>
      </c>
    </row>
    <row r="73">
      <c r="E73" s="5">
        <f>IF(A73="","",SUMIF(Assignments!$C$2:$C$201,A73,Assignments!$E$2:$E$201))</f>
        <v/>
      </c>
      <c r="F73" s="5">
        <f>IF(A73="","",IF(E73&gt;Settings!$B$2,"CHECK - above "&amp;Settings!$B$2&amp;"h planning threshold",IF(E73&gt;C73,"REVIEW - above contract by "&amp;ROUND(E73-C73,2)&amp;"h",IF(E73&lt;C73,"REVIEW - below contract by "&amp;ROUND(C73-E73,2)&amp;"h","OK - matches contract"))))</f>
        <v/>
      </c>
    </row>
    <row r="74">
      <c r="E74" s="5">
        <f>IF(A74="","",SUMIF(Assignments!$C$2:$C$201,A74,Assignments!$E$2:$E$201))</f>
        <v/>
      </c>
      <c r="F74" s="5">
        <f>IF(A74="","",IF(E74&gt;Settings!$B$2,"CHECK - above "&amp;Settings!$B$2&amp;"h planning threshold",IF(E74&gt;C74,"REVIEW - above contract by "&amp;ROUND(E74-C74,2)&amp;"h",IF(E74&lt;C74,"REVIEW - below contract by "&amp;ROUND(C74-E74,2)&amp;"h","OK - matches contract"))))</f>
        <v/>
      </c>
    </row>
    <row r="75">
      <c r="E75" s="5">
        <f>IF(A75="","",SUMIF(Assignments!$C$2:$C$201,A75,Assignments!$E$2:$E$201))</f>
        <v/>
      </c>
      <c r="F75" s="5">
        <f>IF(A75="","",IF(E75&gt;Settings!$B$2,"CHECK - above "&amp;Settings!$B$2&amp;"h planning threshold",IF(E75&gt;C75,"REVIEW - above contract by "&amp;ROUND(E75-C75,2)&amp;"h",IF(E75&lt;C75,"REVIEW - below contract by "&amp;ROUND(C75-E75,2)&amp;"h","OK - matches contract"))))</f>
        <v/>
      </c>
    </row>
    <row r="76">
      <c r="E76" s="5">
        <f>IF(A76="","",SUMIF(Assignments!$C$2:$C$201,A76,Assignments!$E$2:$E$201))</f>
        <v/>
      </c>
      <c r="F76" s="5">
        <f>IF(A76="","",IF(E76&gt;Settings!$B$2,"CHECK - above "&amp;Settings!$B$2&amp;"h planning threshold",IF(E76&gt;C76,"REVIEW - above contract by "&amp;ROUND(E76-C76,2)&amp;"h",IF(E76&lt;C76,"REVIEW - below contract by "&amp;ROUND(C76-E76,2)&amp;"h","OK - matches contract"))))</f>
        <v/>
      </c>
    </row>
    <row r="77">
      <c r="E77" s="5">
        <f>IF(A77="","",SUMIF(Assignments!$C$2:$C$201,A77,Assignments!$E$2:$E$201))</f>
        <v/>
      </c>
      <c r="F77" s="5">
        <f>IF(A77="","",IF(E77&gt;Settings!$B$2,"CHECK - above "&amp;Settings!$B$2&amp;"h planning threshold",IF(E77&gt;C77,"REVIEW - above contract by "&amp;ROUND(E77-C77,2)&amp;"h",IF(E77&lt;C77,"REVIEW - below contract by "&amp;ROUND(C77-E77,2)&amp;"h","OK - matches contract"))))</f>
        <v/>
      </c>
    </row>
    <row r="78">
      <c r="E78" s="5">
        <f>IF(A78="","",SUMIF(Assignments!$C$2:$C$201,A78,Assignments!$E$2:$E$201))</f>
        <v/>
      </c>
      <c r="F78" s="5">
        <f>IF(A78="","",IF(E78&gt;Settings!$B$2,"CHECK - above "&amp;Settings!$B$2&amp;"h planning threshold",IF(E78&gt;C78,"REVIEW - above contract by "&amp;ROUND(E78-C78,2)&amp;"h",IF(E78&lt;C78,"REVIEW - below contract by "&amp;ROUND(C78-E78,2)&amp;"h","OK - matches contract"))))</f>
        <v/>
      </c>
    </row>
    <row r="79">
      <c r="E79" s="5">
        <f>IF(A79="","",SUMIF(Assignments!$C$2:$C$201,A79,Assignments!$E$2:$E$201))</f>
        <v/>
      </c>
      <c r="F79" s="5">
        <f>IF(A79="","",IF(E79&gt;Settings!$B$2,"CHECK - above "&amp;Settings!$B$2&amp;"h planning threshold",IF(E79&gt;C79,"REVIEW - above contract by "&amp;ROUND(E79-C79,2)&amp;"h",IF(E79&lt;C79,"REVIEW - below contract by "&amp;ROUND(C79-E79,2)&amp;"h","OK - matches contract"))))</f>
        <v/>
      </c>
    </row>
    <row r="80">
      <c r="E80" s="5">
        <f>IF(A80="","",SUMIF(Assignments!$C$2:$C$201,A80,Assignments!$E$2:$E$201))</f>
        <v/>
      </c>
      <c r="F80" s="5">
        <f>IF(A80="","",IF(E80&gt;Settings!$B$2,"CHECK - above "&amp;Settings!$B$2&amp;"h planning threshold",IF(E80&gt;C80,"REVIEW - above contract by "&amp;ROUND(E80-C80,2)&amp;"h",IF(E80&lt;C80,"REVIEW - below contract by "&amp;ROUND(C80-E80,2)&amp;"h","OK - matches contract"))))</f>
        <v/>
      </c>
    </row>
    <row r="81">
      <c r="E81" s="5">
        <f>IF(A81="","",SUMIF(Assignments!$C$2:$C$201,A81,Assignments!$E$2:$E$201))</f>
        <v/>
      </c>
      <c r="F81" s="5">
        <f>IF(A81="","",IF(E81&gt;Settings!$B$2,"CHECK - above "&amp;Settings!$B$2&amp;"h planning threshold",IF(E81&gt;C81,"REVIEW - above contract by "&amp;ROUND(E81-C81,2)&amp;"h",IF(E81&lt;C81,"REVIEW - below contract by "&amp;ROUND(C81-E81,2)&amp;"h","OK - matches contract"))))</f>
        <v/>
      </c>
    </row>
    <row r="82">
      <c r="E82" s="5">
        <f>IF(A82="","",SUMIF(Assignments!$C$2:$C$201,A82,Assignments!$E$2:$E$201))</f>
        <v/>
      </c>
      <c r="F82" s="5">
        <f>IF(A82="","",IF(E82&gt;Settings!$B$2,"CHECK - above "&amp;Settings!$B$2&amp;"h planning threshold",IF(E82&gt;C82,"REVIEW - above contract by "&amp;ROUND(E82-C82,2)&amp;"h",IF(E82&lt;C82,"REVIEW - below contract by "&amp;ROUND(C82-E82,2)&amp;"h","OK - matches contract"))))</f>
        <v/>
      </c>
    </row>
    <row r="83">
      <c r="E83" s="5">
        <f>IF(A83="","",SUMIF(Assignments!$C$2:$C$201,A83,Assignments!$E$2:$E$201))</f>
        <v/>
      </c>
      <c r="F83" s="5">
        <f>IF(A83="","",IF(E83&gt;Settings!$B$2,"CHECK - above "&amp;Settings!$B$2&amp;"h planning threshold",IF(E83&gt;C83,"REVIEW - above contract by "&amp;ROUND(E83-C83,2)&amp;"h",IF(E83&lt;C83,"REVIEW - below contract by "&amp;ROUND(C83-E83,2)&amp;"h","OK - matches contract"))))</f>
        <v/>
      </c>
    </row>
    <row r="84">
      <c r="E84" s="5">
        <f>IF(A84="","",SUMIF(Assignments!$C$2:$C$201,A84,Assignments!$E$2:$E$201))</f>
        <v/>
      </c>
      <c r="F84" s="5">
        <f>IF(A84="","",IF(E84&gt;Settings!$B$2,"CHECK - above "&amp;Settings!$B$2&amp;"h planning threshold",IF(E84&gt;C84,"REVIEW - above contract by "&amp;ROUND(E84-C84,2)&amp;"h",IF(E84&lt;C84,"REVIEW - below contract by "&amp;ROUND(C84-E84,2)&amp;"h","OK - matches contract"))))</f>
        <v/>
      </c>
    </row>
    <row r="85">
      <c r="E85" s="5">
        <f>IF(A85="","",SUMIF(Assignments!$C$2:$C$201,A85,Assignments!$E$2:$E$201))</f>
        <v/>
      </c>
      <c r="F85" s="5">
        <f>IF(A85="","",IF(E85&gt;Settings!$B$2,"CHECK - above "&amp;Settings!$B$2&amp;"h planning threshold",IF(E85&gt;C85,"REVIEW - above contract by "&amp;ROUND(E85-C85,2)&amp;"h",IF(E85&lt;C85,"REVIEW - below contract by "&amp;ROUND(C85-E85,2)&amp;"h","OK - matches contract"))))</f>
        <v/>
      </c>
    </row>
    <row r="86">
      <c r="E86" s="5">
        <f>IF(A86="","",SUMIF(Assignments!$C$2:$C$201,A86,Assignments!$E$2:$E$201))</f>
        <v/>
      </c>
      <c r="F86" s="5">
        <f>IF(A86="","",IF(E86&gt;Settings!$B$2,"CHECK - above "&amp;Settings!$B$2&amp;"h planning threshold",IF(E86&gt;C86,"REVIEW - above contract by "&amp;ROUND(E86-C86,2)&amp;"h",IF(E86&lt;C86,"REVIEW - below contract by "&amp;ROUND(C86-E86,2)&amp;"h","OK - matches contract"))))</f>
        <v/>
      </c>
    </row>
    <row r="87">
      <c r="E87" s="5">
        <f>IF(A87="","",SUMIF(Assignments!$C$2:$C$201,A87,Assignments!$E$2:$E$201))</f>
        <v/>
      </c>
      <c r="F87" s="5">
        <f>IF(A87="","",IF(E87&gt;Settings!$B$2,"CHECK - above "&amp;Settings!$B$2&amp;"h planning threshold",IF(E87&gt;C87,"REVIEW - above contract by "&amp;ROUND(E87-C87,2)&amp;"h",IF(E87&lt;C87,"REVIEW - below contract by "&amp;ROUND(C87-E87,2)&amp;"h","OK - matches contract"))))</f>
        <v/>
      </c>
    </row>
    <row r="88">
      <c r="E88" s="5">
        <f>IF(A88="","",SUMIF(Assignments!$C$2:$C$201,A88,Assignments!$E$2:$E$201))</f>
        <v/>
      </c>
      <c r="F88" s="5">
        <f>IF(A88="","",IF(E88&gt;Settings!$B$2,"CHECK - above "&amp;Settings!$B$2&amp;"h planning threshold",IF(E88&gt;C88,"REVIEW - above contract by "&amp;ROUND(E88-C88,2)&amp;"h",IF(E88&lt;C88,"REVIEW - below contract by "&amp;ROUND(C88-E88,2)&amp;"h","OK - matches contract"))))</f>
        <v/>
      </c>
    </row>
    <row r="89">
      <c r="E89" s="5">
        <f>IF(A89="","",SUMIF(Assignments!$C$2:$C$201,A89,Assignments!$E$2:$E$201))</f>
        <v/>
      </c>
      <c r="F89" s="5">
        <f>IF(A89="","",IF(E89&gt;Settings!$B$2,"CHECK - above "&amp;Settings!$B$2&amp;"h planning threshold",IF(E89&gt;C89,"REVIEW - above contract by "&amp;ROUND(E89-C89,2)&amp;"h",IF(E89&lt;C89,"REVIEW - below contract by "&amp;ROUND(C89-E89,2)&amp;"h","OK - matches contract"))))</f>
        <v/>
      </c>
    </row>
    <row r="90">
      <c r="E90" s="5">
        <f>IF(A90="","",SUMIF(Assignments!$C$2:$C$201,A90,Assignments!$E$2:$E$201))</f>
        <v/>
      </c>
      <c r="F90" s="5">
        <f>IF(A90="","",IF(E90&gt;Settings!$B$2,"CHECK - above "&amp;Settings!$B$2&amp;"h planning threshold",IF(E90&gt;C90,"REVIEW - above contract by "&amp;ROUND(E90-C90,2)&amp;"h",IF(E90&lt;C90,"REVIEW - below contract by "&amp;ROUND(C90-E90,2)&amp;"h","OK - matches contract"))))</f>
        <v/>
      </c>
    </row>
    <row r="91">
      <c r="E91" s="5">
        <f>IF(A91="","",SUMIF(Assignments!$C$2:$C$201,A91,Assignments!$E$2:$E$201))</f>
        <v/>
      </c>
      <c r="F91" s="5">
        <f>IF(A91="","",IF(E91&gt;Settings!$B$2,"CHECK - above "&amp;Settings!$B$2&amp;"h planning threshold",IF(E91&gt;C91,"REVIEW - above contract by "&amp;ROUND(E91-C91,2)&amp;"h",IF(E91&lt;C91,"REVIEW - below contract by "&amp;ROUND(C91-E91,2)&amp;"h","OK - matches contract"))))</f>
        <v/>
      </c>
    </row>
    <row r="92">
      <c r="E92" s="5">
        <f>IF(A92="","",SUMIF(Assignments!$C$2:$C$201,A92,Assignments!$E$2:$E$201))</f>
        <v/>
      </c>
      <c r="F92" s="5">
        <f>IF(A92="","",IF(E92&gt;Settings!$B$2,"CHECK - above "&amp;Settings!$B$2&amp;"h planning threshold",IF(E92&gt;C92,"REVIEW - above contract by "&amp;ROUND(E92-C92,2)&amp;"h",IF(E92&lt;C92,"REVIEW - below contract by "&amp;ROUND(C92-E92,2)&amp;"h","OK - matches contract"))))</f>
        <v/>
      </c>
    </row>
    <row r="93">
      <c r="E93" s="5">
        <f>IF(A93="","",SUMIF(Assignments!$C$2:$C$201,A93,Assignments!$E$2:$E$201))</f>
        <v/>
      </c>
      <c r="F93" s="5">
        <f>IF(A93="","",IF(E93&gt;Settings!$B$2,"CHECK - above "&amp;Settings!$B$2&amp;"h planning threshold",IF(E93&gt;C93,"REVIEW - above contract by "&amp;ROUND(E93-C93,2)&amp;"h",IF(E93&lt;C93,"REVIEW - below contract by "&amp;ROUND(C93-E93,2)&amp;"h","OK - matches contract"))))</f>
        <v/>
      </c>
    </row>
    <row r="94">
      <c r="E94" s="5">
        <f>IF(A94="","",SUMIF(Assignments!$C$2:$C$201,A94,Assignments!$E$2:$E$201))</f>
        <v/>
      </c>
      <c r="F94" s="5">
        <f>IF(A94="","",IF(E94&gt;Settings!$B$2,"CHECK - above "&amp;Settings!$B$2&amp;"h planning threshold",IF(E94&gt;C94,"REVIEW - above contract by "&amp;ROUND(E94-C94,2)&amp;"h",IF(E94&lt;C94,"REVIEW - below contract by "&amp;ROUND(C94-E94,2)&amp;"h","OK - matches contract"))))</f>
        <v/>
      </c>
    </row>
    <row r="95">
      <c r="E95" s="5">
        <f>IF(A95="","",SUMIF(Assignments!$C$2:$C$201,A95,Assignments!$E$2:$E$201))</f>
        <v/>
      </c>
      <c r="F95" s="5">
        <f>IF(A95="","",IF(E95&gt;Settings!$B$2,"CHECK - above "&amp;Settings!$B$2&amp;"h planning threshold",IF(E95&gt;C95,"REVIEW - above contract by "&amp;ROUND(E95-C95,2)&amp;"h",IF(E95&lt;C95,"REVIEW - below contract by "&amp;ROUND(C95-E95,2)&amp;"h","OK - matches contract"))))</f>
        <v/>
      </c>
    </row>
    <row r="96">
      <c r="E96" s="5">
        <f>IF(A96="","",SUMIF(Assignments!$C$2:$C$201,A96,Assignments!$E$2:$E$201))</f>
        <v/>
      </c>
      <c r="F96" s="5">
        <f>IF(A96="","",IF(E96&gt;Settings!$B$2,"CHECK - above "&amp;Settings!$B$2&amp;"h planning threshold",IF(E96&gt;C96,"REVIEW - above contract by "&amp;ROUND(E96-C96,2)&amp;"h",IF(E96&lt;C96,"REVIEW - below contract by "&amp;ROUND(C96-E96,2)&amp;"h","OK - matches contract"))))</f>
        <v/>
      </c>
    </row>
    <row r="97">
      <c r="E97" s="5">
        <f>IF(A97="","",SUMIF(Assignments!$C$2:$C$201,A97,Assignments!$E$2:$E$201))</f>
        <v/>
      </c>
      <c r="F97" s="5">
        <f>IF(A97="","",IF(E97&gt;Settings!$B$2,"CHECK - above "&amp;Settings!$B$2&amp;"h planning threshold",IF(E97&gt;C97,"REVIEW - above contract by "&amp;ROUND(E97-C97,2)&amp;"h",IF(E97&lt;C97,"REVIEW - below contract by "&amp;ROUND(C97-E97,2)&amp;"h","OK - matches contract"))))</f>
        <v/>
      </c>
    </row>
    <row r="98">
      <c r="E98" s="5">
        <f>IF(A98="","",SUMIF(Assignments!$C$2:$C$201,A98,Assignments!$E$2:$E$201))</f>
        <v/>
      </c>
      <c r="F98" s="5">
        <f>IF(A98="","",IF(E98&gt;Settings!$B$2,"CHECK - above "&amp;Settings!$B$2&amp;"h planning threshold",IF(E98&gt;C98,"REVIEW - above contract by "&amp;ROUND(E98-C98,2)&amp;"h",IF(E98&lt;C98,"REVIEW - below contract by "&amp;ROUND(C98-E98,2)&amp;"h","OK - matches contract"))))</f>
        <v/>
      </c>
    </row>
    <row r="99">
      <c r="E99" s="5">
        <f>IF(A99="","",SUMIF(Assignments!$C$2:$C$201,A99,Assignments!$E$2:$E$201))</f>
        <v/>
      </c>
      <c r="F99" s="5">
        <f>IF(A99="","",IF(E99&gt;Settings!$B$2,"CHECK - above "&amp;Settings!$B$2&amp;"h planning threshold",IF(E99&gt;C99,"REVIEW - above contract by "&amp;ROUND(E99-C99,2)&amp;"h",IF(E99&lt;C99,"REVIEW - below contract by "&amp;ROUND(C99-E99,2)&amp;"h","OK - matches contract"))))</f>
        <v/>
      </c>
    </row>
    <row r="100">
      <c r="E100" s="5">
        <f>IF(A100="","",SUMIF(Assignments!$C$2:$C$201,A100,Assignments!$E$2:$E$201))</f>
        <v/>
      </c>
      <c r="F100" s="5">
        <f>IF(A100="","",IF(E100&gt;Settings!$B$2,"CHECK - above "&amp;Settings!$B$2&amp;"h planning threshold",IF(E100&gt;C100,"REVIEW - above contract by "&amp;ROUND(E100-C100,2)&amp;"h",IF(E100&lt;C100,"REVIEW - below contract by "&amp;ROUND(C100-E100,2)&amp;"h","OK - matches contract"))))</f>
        <v/>
      </c>
    </row>
    <row r="101">
      <c r="E101" s="5">
        <f>IF(A101="","",SUMIF(Assignments!$C$2:$C$201,A101,Assignments!$E$2:$E$201))</f>
        <v/>
      </c>
      <c r="F101" s="5">
        <f>IF(A101="","",IF(E101&gt;Settings!$B$2,"CHECK - above "&amp;Settings!$B$2&amp;"h planning threshold",IF(E101&gt;C101,"REVIEW - above contract by "&amp;ROUND(E101-C101,2)&amp;"h",IF(E101&lt;C101,"REVIEW - below contract by "&amp;ROUND(C101-E101,2)&amp;"h","OK - matches contract"))))</f>
        <v/>
      </c>
    </row>
  </sheetData>
  <autoFilter ref="A1:F101"/>
  <dataValidations count="1">
    <dataValidation type="list" allowBlank="1" showErrorMessage="1" sqref="D2:D101">
      <formula1>"Yes,No"</formula1>
    </dataValidation>
  </dataValidations>
  <pageMargins left="0.3" right="0.3" top="0.5" bottom="0.5" header="0.2" footer="0.2"/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5" customWidth="1"/>
    <col min="2" max="2" width="20" customWidth="1"/>
    <col min="3" max="3" width="30" customWidth="1"/>
    <col min="4" max="4" width="18" customWidth="1"/>
    <col min="5" max="5" width="18" customWidth="1"/>
    <col min="6" max="6" width="35" customWidth="1"/>
  </cols>
  <sheetData>
    <row r="1" ht="28" customHeight="1">
      <c r="A1" s="2" t="inlineStr">
        <is>
          <t xml:space="preserve">Worker ID</t>
        </is>
      </c>
      <c r="B1" s="2" t="inlineStr">
        <is>
          <t xml:space="preserve">Record type</t>
        </is>
      </c>
      <c r="C1" s="2" t="inlineStr">
        <is>
          <t xml:space="preserve">Tag</t>
        </is>
      </c>
      <c r="D1" s="2" t="inlineStr">
        <is>
          <t xml:space="preserve">Evidence status</t>
        </is>
      </c>
      <c r="E1" s="2" t="inlineStr">
        <is>
          <t xml:space="preserve">Review date</t>
        </is>
      </c>
      <c r="F1" s="2" t="inlineStr">
        <is>
          <t xml:space="preserve">Owner / note</t>
        </is>
      </c>
    </row>
    <row r="2">
      <c r="A2" s="3" t="inlineStr">
        <is>
          <t xml:space="preserve">W-104</t>
        </is>
      </c>
      <c r="B2" s="3" t="inlineStr">
        <is>
          <t xml:space="preserve">Skill</t>
        </is>
      </c>
      <c r="C2" s="3" t="inlineStr">
        <is>
          <t xml:space="preserve">machine:scrubber</t>
        </is>
      </c>
      <c r="D2" s="3" t="inlineStr">
        <is>
          <t xml:space="preserve">Current</t>
        </is>
      </c>
      <c r="E2" s="4" t="n">
        <v>46447</v>
      </c>
      <c r="F2" s="3" t="inlineStr">
        <is>
          <t xml:space="preserve">Northgate site lead</t>
        </is>
      </c>
    </row>
    <row r="3">
      <c r="A3" s="3" t="inlineStr">
        <is>
          <t xml:space="preserve">W-104</t>
        </is>
      </c>
      <c r="B3" s="3" t="inlineStr">
        <is>
          <t xml:space="preserve">Skill</t>
        </is>
      </c>
      <c r="C3" s="3" t="inlineStr">
        <is>
          <t xml:space="preserve">cleaning</t>
        </is>
      </c>
      <c r="D3" s="3" t="inlineStr">
        <is>
          <t xml:space="preserve">Current</t>
        </is>
      </c>
      <c r="E3" s="4" t="n">
        <v>46447</v>
      </c>
      <c r="F3" s="3" t="inlineStr">
        <is>
          <t xml:space="preserve">Northgate site lead</t>
        </is>
      </c>
    </row>
    <row r="4">
      <c r="A4" s="3" t="inlineStr">
        <is>
          <t xml:space="preserve">W-104</t>
        </is>
      </c>
      <c r="B4" s="3" t="inlineStr">
        <is>
          <t xml:space="preserve">Site permission</t>
        </is>
      </c>
      <c r="C4" s="3" t="inlineStr">
        <is>
          <t xml:space="preserve">site:northgate</t>
        </is>
      </c>
      <c r="D4" s="3" t="inlineStr">
        <is>
          <t xml:space="preserve">Current</t>
        </is>
      </c>
      <c r="E4" s="4" t="n">
        <v>46357</v>
      </c>
      <c r="F4" s="3" t="inlineStr">
        <is>
          <t xml:space="preserve">Access office</t>
        </is>
      </c>
    </row>
    <row r="5">
      <c r="A5" s="3" t="inlineStr">
        <is>
          <t xml:space="preserve">W-131</t>
        </is>
      </c>
      <c r="B5" s="3" t="inlineStr">
        <is>
          <t xml:space="preserve">Skill</t>
        </is>
      </c>
      <c r="C5" s="3" t="inlineStr">
        <is>
          <t xml:space="preserve">machine:scrubber</t>
        </is>
      </c>
      <c r="D5" s="3" t="inlineStr">
        <is>
          <t xml:space="preserve">Current</t>
        </is>
      </c>
      <c r="E5" s="4" t="n">
        <v>46447</v>
      </c>
      <c r="F5" s="3" t="inlineStr">
        <is>
          <t xml:space="preserve">Northgate site lead</t>
        </is>
      </c>
    </row>
    <row r="6">
      <c r="A6" s="3" t="inlineStr">
        <is>
          <t xml:space="preserve">W-131</t>
        </is>
      </c>
      <c r="B6" s="3" t="inlineStr">
        <is>
          <t xml:space="preserve">Skill</t>
        </is>
      </c>
      <c r="C6" s="3" t="inlineStr">
        <is>
          <t xml:space="preserve">cleaning</t>
        </is>
      </c>
      <c r="D6" s="3" t="inlineStr">
        <is>
          <t xml:space="preserve">Current</t>
        </is>
      </c>
      <c r="E6" s="4" t="n">
        <v>46447</v>
      </c>
      <c r="F6" s="3" t="inlineStr">
        <is>
          <t xml:space="preserve">Northgate site lead</t>
        </is>
      </c>
    </row>
    <row r="7">
      <c r="A7" s="3" t="inlineStr">
        <is>
          <t xml:space="preserve">W-131</t>
        </is>
      </c>
      <c r="B7" s="3" t="inlineStr">
        <is>
          <t xml:space="preserve">Site permission</t>
        </is>
      </c>
      <c r="C7" s="3" t="inlineStr">
        <is>
          <t xml:space="preserve">site:northgate</t>
        </is>
      </c>
      <c r="D7" s="3" t="inlineStr">
        <is>
          <t xml:space="preserve">Current</t>
        </is>
      </c>
      <c r="E7" s="4" t="n">
        <v>46357</v>
      </c>
      <c r="F7" s="3" t="inlineStr">
        <is>
          <t xml:space="preserve">Access office</t>
        </is>
      </c>
    </row>
    <row r="8">
      <c r="A8" s="3" t="inlineStr">
        <is>
          <t xml:space="preserve">W-117</t>
        </is>
      </c>
      <c r="B8" s="3" t="inlineStr">
        <is>
          <t xml:space="preserve">Skill</t>
        </is>
      </c>
      <c r="C8" s="3" t="inlineStr">
        <is>
          <t xml:space="preserve">machine:scrubber</t>
        </is>
      </c>
      <c r="D8" s="3" t="inlineStr">
        <is>
          <t xml:space="preserve">Current</t>
        </is>
      </c>
      <c r="E8" s="4" t="n">
        <v>46402</v>
      </c>
      <c r="F8" s="3" t="inlineStr">
        <is>
          <t xml:space="preserve">Harbour site lead</t>
        </is>
      </c>
    </row>
    <row r="9">
      <c r="A9" s="3" t="inlineStr">
        <is>
          <t xml:space="preserve">W-117</t>
        </is>
      </c>
      <c r="B9" s="3" t="inlineStr">
        <is>
          <t xml:space="preserve">Skill</t>
        </is>
      </c>
      <c r="C9" s="3" t="inlineStr">
        <is>
          <t xml:space="preserve">cleaning</t>
        </is>
      </c>
      <c r="D9" s="3" t="inlineStr">
        <is>
          <t xml:space="preserve">Current</t>
        </is>
      </c>
      <c r="E9" s="4" t="n">
        <v>46402</v>
      </c>
      <c r="F9" s="3" t="inlineStr">
        <is>
          <t xml:space="preserve">Harbour site lead</t>
        </is>
      </c>
    </row>
    <row r="10">
      <c r="A10" s="3" t="inlineStr">
        <is>
          <t xml:space="preserve">W-117</t>
        </is>
      </c>
      <c r="B10" s="3" t="inlineStr">
        <is>
          <t xml:space="preserve">Site permission</t>
        </is>
      </c>
      <c r="C10" s="3" t="inlineStr">
        <is>
          <t xml:space="preserve">site:harbour</t>
        </is>
      </c>
      <c r="D10" s="3" t="inlineStr">
        <is>
          <t xml:space="preserve">Current</t>
        </is>
      </c>
      <c r="E10" s="4" t="n">
        <v>46357</v>
      </c>
      <c r="F10" s="3" t="inlineStr">
        <is>
          <t xml:space="preserve">Access office</t>
        </is>
      </c>
    </row>
  </sheetData>
  <autoFilter ref="A1:F301"/>
  <dataValidations count="2">
    <dataValidation type="list" allowBlank="1" showErrorMessage="1" sqref="B2:B301">
      <formula1>"Skill,Site permission"</formula1>
    </dataValidation>
    <dataValidation type="list" allowBlank="1" showErrorMessage="1" sqref="D2:D301">
      <formula1>"Current,Missing,Expired"</formula1>
    </dataValidation>
  </dataValidations>
  <pageMargins left="0.3" right="0.3" top="0.5" bottom="0.5" header="0.2" footer="0.2"/>
</worksheet>
</file>

<file path=xl/worksheets/sheet6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5" customWidth="1"/>
    <col min="2" max="2" width="22" customWidth="1"/>
    <col min="3" max="3" width="22" customWidth="1"/>
    <col min="4" max="4" width="14" customWidth="1"/>
    <col min="5" max="5" width="38" customWidth="1"/>
  </cols>
  <sheetData>
    <row r="1" ht="28" customHeight="1">
      <c r="A1" s="2" t="inlineStr">
        <is>
          <t xml:space="preserve">Worker ID</t>
        </is>
      </c>
      <c r="B1" s="2" t="inlineStr">
        <is>
          <t xml:space="preserve">Available from</t>
        </is>
      </c>
      <c r="C1" s="2" t="inlineStr">
        <is>
          <t xml:space="preserve">Available until</t>
        </is>
      </c>
      <c r="D1" s="2" t="inlineStr">
        <is>
          <t xml:space="preserve">Status</t>
        </is>
      </c>
      <c r="E1" s="2" t="inlineStr">
        <is>
          <t xml:space="preserve">Note</t>
        </is>
      </c>
    </row>
    <row r="2">
      <c r="A2" s="3" t="inlineStr">
        <is>
          <t xml:space="preserve">W-104</t>
        </is>
      </c>
      <c r="B2" s="4" t="n">
        <v>46279.25</v>
      </c>
      <c r="C2" s="4" t="n">
        <v>46279.583333</v>
      </c>
      <c r="D2" s="3" t="inlineStr">
        <is>
          <t xml:space="preserve">Available</t>
        </is>
      </c>
      <c r="E2" s="3" t="inlineStr">
        <is>
          <t xml:space="preserve">Example: Monday 06:00-14:00</t>
        </is>
      </c>
    </row>
    <row r="3">
      <c r="A3" s="3" t="inlineStr">
        <is>
          <t xml:space="preserve">W-104</t>
        </is>
      </c>
      <c r="B3" s="4" t="n">
        <v>46281.25</v>
      </c>
      <c r="C3" s="4" t="n">
        <v>46281.916667</v>
      </c>
      <c r="D3" s="3" t="inlineStr">
        <is>
          <t xml:space="preserve">Available</t>
        </is>
      </c>
      <c r="E3" s="3" t="inlineStr">
        <is>
          <t xml:space="preserve">Example: Wednesday 06:00-22:00</t>
        </is>
      </c>
    </row>
    <row r="4">
      <c r="A4" s="3" t="inlineStr">
        <is>
          <t xml:space="preserve">W-131</t>
        </is>
      </c>
      <c r="B4" s="4" t="n">
        <v>46281.25</v>
      </c>
      <c r="C4" s="4" t="n">
        <v>46281.916667</v>
      </c>
      <c r="D4" s="3" t="inlineStr">
        <is>
          <t xml:space="preserve">Available</t>
        </is>
      </c>
      <c r="E4" s="3" t="inlineStr">
        <is>
          <t xml:space="preserve">Example: Wednesday 06:00-22:00</t>
        </is>
      </c>
    </row>
    <row r="5">
      <c r="A5" s="3" t="inlineStr">
        <is>
          <t xml:space="preserve">W-117</t>
        </is>
      </c>
      <c r="B5" s="4" t="n">
        <v>46281.583333</v>
      </c>
      <c r="C5" s="4" t="n">
        <v>46281.916667</v>
      </c>
      <c r="D5" s="3" t="inlineStr">
        <is>
          <t xml:space="preserve">Available</t>
        </is>
      </c>
      <c r="E5" s="3" t="inlineStr">
        <is>
          <t xml:space="preserve">Example: Wednesday 14:00-22:00</t>
        </is>
      </c>
    </row>
  </sheetData>
  <autoFilter ref="A1:E201"/>
  <dataValidations count="1">
    <dataValidation type="list" allowBlank="1" showErrorMessage="1" sqref="D2:D201">
      <formula1>"Available,Unavailable"</formula1>
    </dataValidation>
  </dataValidations>
  <pageMargins left="0.3" right="0.3" top="0.5" bottom="0.5" header="0.2" footer="0.2"/>
</worksheet>
</file>

<file path=xl/worksheets/sheet7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5" customWidth="1"/>
    <col min="2" max="2" width="18" customWidth="1"/>
    <col min="3" max="3" width="22" customWidth="1"/>
    <col min="4" max="4" width="22" customWidth="1"/>
    <col min="5" max="5" width="19" customWidth="1"/>
    <col min="6" max="6" width="28" customWidth="1"/>
    <col min="7" max="7" width="30" customWidth="1"/>
    <col min="8" max="8" width="12" customWidth="1"/>
    <col min="9" max="9" width="22" customWidth="1"/>
  </cols>
  <sheetData>
    <row r="1" ht="28" customHeight="1">
      <c r="A1" s="2" t="inlineStr">
        <is>
          <t xml:space="preserve">Shift ID</t>
        </is>
      </c>
      <c r="B1" s="2" t="inlineStr">
        <is>
          <t xml:space="preserve">Site</t>
        </is>
      </c>
      <c r="C1" s="2" t="inlineStr">
        <is>
          <t xml:space="preserve">Start</t>
        </is>
      </c>
      <c r="D1" s="2" t="inlineStr">
        <is>
          <t xml:space="preserve">End</t>
        </is>
      </c>
      <c r="E1" s="2" t="inlineStr">
        <is>
          <t xml:space="preserve">Required headcount</t>
        </is>
      </c>
      <c r="F1" s="2" t="inlineStr">
        <is>
          <t xml:space="preserve">Required skill</t>
        </is>
      </c>
      <c r="G1" s="2" t="inlineStr">
        <is>
          <t xml:space="preserve">Required site permission</t>
        </is>
      </c>
      <c r="H1" s="2" t="inlineStr">
        <is>
          <t xml:space="preserve">Assigned</t>
        </is>
      </c>
      <c r="I1" s="2" t="inlineStr">
        <is>
          <t xml:space="preserve">Coverage result</t>
        </is>
      </c>
    </row>
    <row r="2">
      <c r="A2" s="3" t="inlineStr">
        <is>
          <t xml:space="preserve">S-1001</t>
        </is>
      </c>
      <c r="B2" s="3" t="inlineStr">
        <is>
          <t xml:space="preserve">Northgate</t>
        </is>
      </c>
      <c r="C2" s="4" t="n">
        <v>46279.25</v>
      </c>
      <c r="D2" s="4" t="n">
        <v>46279.583333</v>
      </c>
      <c r="E2" s="3" t="n">
        <v>1</v>
      </c>
      <c r="F2" s="3" t="inlineStr">
        <is>
          <t xml:space="preserve">machine:scrubber</t>
        </is>
      </c>
      <c r="G2" s="3" t="inlineStr">
        <is>
          <t xml:space="preserve">site:northgate</t>
        </is>
      </c>
      <c r="H2" s="5">
        <f>IF(A2="","",COUNTIF(Assignments!$B$2:$B$201,A2))</f>
        <v>1</v>
      </c>
      <c r="I2" s="5">
        <f>IF(A2="","",IF(H2&lt;E2,"GAP - needs "&amp;(E2-H2),IF(H2&gt;E2,"OVERSTAFFED by "&amp;(H2-E2),"OK - covered")))</f>
        <v/>
      </c>
    </row>
    <row r="3">
      <c r="A3" s="3" t="inlineStr">
        <is>
          <t xml:space="preserve">S-1002</t>
        </is>
      </c>
      <c r="B3" s="3" t="inlineStr">
        <is>
          <t xml:space="preserve">Northgate</t>
        </is>
      </c>
      <c r="C3" s="4" t="n">
        <v>46281.25</v>
      </c>
      <c r="D3" s="4" t="n">
        <v>46281.583333</v>
      </c>
      <c r="E3" s="3" t="n">
        <v>1</v>
      </c>
      <c r="F3" s="3" t="inlineStr">
        <is>
          <t xml:space="preserve">machine:scrubber</t>
        </is>
      </c>
      <c r="G3" s="3" t="inlineStr">
        <is>
          <t xml:space="preserve">site:northgate</t>
        </is>
      </c>
      <c r="H3" s="5">
        <f>IF(A3="","",COUNTIF(Assignments!$B$2:$B$201,A3))</f>
        <v>1</v>
      </c>
      <c r="I3" s="5">
        <f>IF(A3="","",IF(H3&lt;E3,"GAP - needs "&amp;(E3-H3),IF(H3&gt;E3,"OVERSTAFFED by "&amp;(H3-E3),"OK - covered")))</f>
        <v/>
      </c>
    </row>
    <row r="4">
      <c r="A4" s="3" t="inlineStr">
        <is>
          <t xml:space="preserve">S-1003</t>
        </is>
      </c>
      <c r="B4" s="3" t="inlineStr">
        <is>
          <t xml:space="preserve">Northgate</t>
        </is>
      </c>
      <c r="C4" s="4" t="n">
        <v>46281.583333</v>
      </c>
      <c r="D4" s="4" t="n">
        <v>46281.916667</v>
      </c>
      <c r="E4" s="3" t="n">
        <v>1</v>
      </c>
      <c r="F4" s="3" t="inlineStr">
        <is>
          <t xml:space="preserve">machine:scrubber</t>
        </is>
      </c>
      <c r="G4" s="3" t="inlineStr">
        <is>
          <t xml:space="preserve">site:northgate</t>
        </is>
      </c>
      <c r="H4" s="5">
        <f>IF(A4="","",COUNTIF(Assignments!$B$2:$B$201,A4))</f>
        <v>0</v>
      </c>
      <c r="I4" s="5">
        <f>IF(A4="","",IF(H4&lt;E4,"GAP - needs "&amp;(E4-H4),IF(H4&gt;E4,"OVERSTAFFED by "&amp;(H4-E4),"OK - covered")))</f>
        <v/>
      </c>
    </row>
    <row r="5">
      <c r="A5" s="3" t="inlineStr">
        <is>
          <t xml:space="preserve">S-1004</t>
        </is>
      </c>
      <c r="B5" s="3" t="inlineStr">
        <is>
          <t xml:space="preserve">Northgate</t>
        </is>
      </c>
      <c r="C5" s="4" t="n">
        <v>46281.5</v>
      </c>
      <c r="D5" s="4" t="n">
        <v>46281.75</v>
      </c>
      <c r="E5" s="3" t="n">
        <v>1</v>
      </c>
      <c r="F5" s="3" t="inlineStr">
        <is>
          <t xml:space="preserve">cleaning</t>
        </is>
      </c>
      <c r="G5" s="3" t="inlineStr">
        <is>
          <t xml:space="preserve">site:northgate</t>
        </is>
      </c>
      <c r="H5" s="5">
        <f>IF(A5="","",COUNTIF(Assignments!$B$2:$B$201,A5))</f>
        <v>0</v>
      </c>
      <c r="I5" s="5">
        <f>IF(A5="","",IF(H5&lt;E5,"GAP - needs "&amp;(E5-H5),IF(H5&gt;E5,"OVERSTAFFED by "&amp;(H5-E5),"OK - covered")))</f>
        <v/>
      </c>
    </row>
    <row r="6">
      <c r="H6" s="5">
        <f>IF(A6="","",COUNTIF(Assignments!$B$2:$B$201,A6))</f>
        <v>0</v>
      </c>
      <c r="I6" s="5">
        <f>IF(A6="","",IF(H6&lt;E6,"GAP - needs "&amp;(E6-H6),IF(H6&gt;E6,"OVERSTAFFED by "&amp;(H6-E6),"OK - covered")))</f>
        <v/>
      </c>
    </row>
    <row r="7">
      <c r="H7" s="5">
        <f>IF(A7="","",COUNTIF(Assignments!$B$2:$B$201,A7))</f>
        <v>0</v>
      </c>
      <c r="I7" s="5">
        <f>IF(A7="","",IF(H7&lt;E7,"GAP - needs "&amp;(E7-H7),IF(H7&gt;E7,"OVERSTAFFED by "&amp;(H7-E7),"OK - covered")))</f>
        <v/>
      </c>
    </row>
    <row r="8">
      <c r="H8" s="5">
        <f>IF(A8="","",COUNTIF(Assignments!$B$2:$B$201,A8))</f>
        <v>0</v>
      </c>
      <c r="I8" s="5">
        <f>IF(A8="","",IF(H8&lt;E8,"GAP - needs "&amp;(E8-H8),IF(H8&gt;E8,"OVERSTAFFED by "&amp;(H8-E8),"OK - covered")))</f>
        <v/>
      </c>
    </row>
    <row r="9">
      <c r="H9" s="5">
        <f>IF(A9="","",COUNTIF(Assignments!$B$2:$B$201,A9))</f>
        <v>0</v>
      </c>
      <c r="I9" s="5">
        <f>IF(A9="","",IF(H9&lt;E9,"GAP - needs "&amp;(E9-H9),IF(H9&gt;E9,"OVERSTAFFED by "&amp;(H9-E9),"OK - covered")))</f>
        <v/>
      </c>
    </row>
    <row r="10">
      <c r="H10" s="5">
        <f>IF(A10="","",COUNTIF(Assignments!$B$2:$B$201,A10))</f>
        <v>0</v>
      </c>
      <c r="I10" s="5">
        <f>IF(A10="","",IF(H10&lt;E10,"GAP - needs "&amp;(E10-H10),IF(H10&gt;E10,"OVERSTAFFED by "&amp;(H10-E10),"OK - covered")))</f>
        <v/>
      </c>
    </row>
    <row r="11">
      <c r="H11" s="5">
        <f>IF(A11="","",COUNTIF(Assignments!$B$2:$B$201,A11))</f>
        <v>0</v>
      </c>
      <c r="I11" s="5">
        <f>IF(A11="","",IF(H11&lt;E11,"GAP - needs "&amp;(E11-H11),IF(H11&gt;E11,"OVERSTAFFED by "&amp;(H11-E11),"OK - covered")))</f>
        <v/>
      </c>
    </row>
    <row r="12">
      <c r="H12" s="5">
        <f>IF(A12="","",COUNTIF(Assignments!$B$2:$B$201,A12))</f>
        <v>0</v>
      </c>
      <c r="I12" s="5">
        <f>IF(A12="","",IF(H12&lt;E12,"GAP - needs "&amp;(E12-H12),IF(H12&gt;E12,"OVERSTAFFED by "&amp;(H12-E12),"OK - covered")))</f>
        <v/>
      </c>
    </row>
    <row r="13">
      <c r="H13" s="5">
        <f>IF(A13="","",COUNTIF(Assignments!$B$2:$B$201,A13))</f>
        <v>0</v>
      </c>
      <c r="I13" s="5">
        <f>IF(A13="","",IF(H13&lt;E13,"GAP - needs "&amp;(E13-H13),IF(H13&gt;E13,"OVERSTAFFED by "&amp;(H13-E13),"OK - covered")))</f>
        <v/>
      </c>
    </row>
    <row r="14">
      <c r="H14" s="5">
        <f>IF(A14="","",COUNTIF(Assignments!$B$2:$B$201,A14))</f>
        <v>0</v>
      </c>
      <c r="I14" s="5">
        <f>IF(A14="","",IF(H14&lt;E14,"GAP - needs "&amp;(E14-H14),IF(H14&gt;E14,"OVERSTAFFED by "&amp;(H14-E14),"OK - covered")))</f>
        <v/>
      </c>
    </row>
    <row r="15">
      <c r="H15" s="5">
        <f>IF(A15="","",COUNTIF(Assignments!$B$2:$B$201,A15))</f>
        <v>0</v>
      </c>
      <c r="I15" s="5">
        <f>IF(A15="","",IF(H15&lt;E15,"GAP - needs "&amp;(E15-H15),IF(H15&gt;E15,"OVERSTAFFED by "&amp;(H15-E15),"OK - covered")))</f>
        <v/>
      </c>
    </row>
    <row r="16">
      <c r="H16" s="5">
        <f>IF(A16="","",COUNTIF(Assignments!$B$2:$B$201,A16))</f>
        <v>0</v>
      </c>
      <c r="I16" s="5">
        <f>IF(A16="","",IF(H16&lt;E16,"GAP - needs "&amp;(E16-H16),IF(H16&gt;E16,"OVERSTAFFED by "&amp;(H16-E16),"OK - covered")))</f>
        <v/>
      </c>
    </row>
    <row r="17">
      <c r="H17" s="5">
        <f>IF(A17="","",COUNTIF(Assignments!$B$2:$B$201,A17))</f>
        <v>0</v>
      </c>
      <c r="I17" s="5">
        <f>IF(A17="","",IF(H17&lt;E17,"GAP - needs "&amp;(E17-H17),IF(H17&gt;E17,"OVERSTAFFED by "&amp;(H17-E17),"OK - covered")))</f>
        <v/>
      </c>
    </row>
    <row r="18">
      <c r="H18" s="5">
        <f>IF(A18="","",COUNTIF(Assignments!$B$2:$B$201,A18))</f>
        <v>0</v>
      </c>
      <c r="I18" s="5">
        <f>IF(A18="","",IF(H18&lt;E18,"GAP - needs "&amp;(E18-H18),IF(H18&gt;E18,"OVERSTAFFED by "&amp;(H18-E18),"OK - covered")))</f>
        <v/>
      </c>
    </row>
    <row r="19">
      <c r="H19" s="5">
        <f>IF(A19="","",COUNTIF(Assignments!$B$2:$B$201,A19))</f>
        <v>0</v>
      </c>
      <c r="I19" s="5">
        <f>IF(A19="","",IF(H19&lt;E19,"GAP - needs "&amp;(E19-H19),IF(H19&gt;E19,"OVERSTAFFED by "&amp;(H19-E19),"OK - covered")))</f>
        <v/>
      </c>
    </row>
    <row r="20">
      <c r="H20" s="5">
        <f>IF(A20="","",COUNTIF(Assignments!$B$2:$B$201,A20))</f>
        <v>0</v>
      </c>
      <c r="I20" s="5">
        <f>IF(A20="","",IF(H20&lt;E20,"GAP - needs "&amp;(E20-H20),IF(H20&gt;E20,"OVERSTAFFED by "&amp;(H20-E20),"OK - covered")))</f>
        <v/>
      </c>
    </row>
    <row r="21">
      <c r="H21" s="5">
        <f>IF(A21="","",COUNTIF(Assignments!$B$2:$B$201,A21))</f>
        <v>0</v>
      </c>
      <c r="I21" s="5">
        <f>IF(A21="","",IF(H21&lt;E21,"GAP - needs "&amp;(E21-H21),IF(H21&gt;E21,"OVERSTAFFED by "&amp;(H21-E21),"OK - covered")))</f>
        <v/>
      </c>
    </row>
    <row r="22">
      <c r="H22" s="5">
        <f>IF(A22="","",COUNTIF(Assignments!$B$2:$B$201,A22))</f>
        <v>0</v>
      </c>
      <c r="I22" s="5">
        <f>IF(A22="","",IF(H22&lt;E22,"GAP - needs "&amp;(E22-H22),IF(H22&gt;E22,"OVERSTAFFED by "&amp;(H22-E22),"OK - covered")))</f>
        <v/>
      </c>
    </row>
    <row r="23">
      <c r="H23" s="5">
        <f>IF(A23="","",COUNTIF(Assignments!$B$2:$B$201,A23))</f>
        <v>0</v>
      </c>
      <c r="I23" s="5">
        <f>IF(A23="","",IF(H23&lt;E23,"GAP - needs "&amp;(E23-H23),IF(H23&gt;E23,"OVERSTAFFED by "&amp;(H23-E23),"OK - covered")))</f>
        <v/>
      </c>
    </row>
    <row r="24">
      <c r="H24" s="5">
        <f>IF(A24="","",COUNTIF(Assignments!$B$2:$B$201,A24))</f>
        <v>0</v>
      </c>
      <c r="I24" s="5">
        <f>IF(A24="","",IF(H24&lt;E24,"GAP - needs "&amp;(E24-H24),IF(H24&gt;E24,"OVERSTAFFED by "&amp;(H24-E24),"OK - covered")))</f>
        <v/>
      </c>
    </row>
    <row r="25">
      <c r="H25" s="5">
        <f>IF(A25="","",COUNTIF(Assignments!$B$2:$B$201,A25))</f>
        <v>0</v>
      </c>
      <c r="I25" s="5">
        <f>IF(A25="","",IF(H25&lt;E25,"GAP - needs "&amp;(E25-H25),IF(H25&gt;E25,"OVERSTAFFED by "&amp;(H25-E25),"OK - covered")))</f>
        <v/>
      </c>
    </row>
    <row r="26">
      <c r="H26" s="5">
        <f>IF(A26="","",COUNTIF(Assignments!$B$2:$B$201,A26))</f>
        <v>0</v>
      </c>
      <c r="I26" s="5">
        <f>IF(A26="","",IF(H26&lt;E26,"GAP - needs "&amp;(E26-H26),IF(H26&gt;E26,"OVERSTAFFED by "&amp;(H26-E26),"OK - covered")))</f>
        <v/>
      </c>
    </row>
    <row r="27">
      <c r="H27" s="5">
        <f>IF(A27="","",COUNTIF(Assignments!$B$2:$B$201,A27))</f>
        <v>0</v>
      </c>
      <c r="I27" s="5">
        <f>IF(A27="","",IF(H27&lt;E27,"GAP - needs "&amp;(E27-H27),IF(H27&gt;E27,"OVERSTAFFED by "&amp;(H27-E27),"OK - covered")))</f>
        <v/>
      </c>
    </row>
    <row r="28">
      <c r="H28" s="5">
        <f>IF(A28="","",COUNTIF(Assignments!$B$2:$B$201,A28))</f>
        <v>0</v>
      </c>
      <c r="I28" s="5">
        <f>IF(A28="","",IF(H28&lt;E28,"GAP - needs "&amp;(E28-H28),IF(H28&gt;E28,"OVERSTAFFED by "&amp;(H28-E28),"OK - covered")))</f>
        <v/>
      </c>
    </row>
    <row r="29">
      <c r="H29" s="5">
        <f>IF(A29="","",COUNTIF(Assignments!$B$2:$B$201,A29))</f>
        <v>0</v>
      </c>
      <c r="I29" s="5">
        <f>IF(A29="","",IF(H29&lt;E29,"GAP - needs "&amp;(E29-H29),IF(H29&gt;E29,"OVERSTAFFED by "&amp;(H29-E29),"OK - covered")))</f>
        <v/>
      </c>
    </row>
    <row r="30">
      <c r="H30" s="5">
        <f>IF(A30="","",COUNTIF(Assignments!$B$2:$B$201,A30))</f>
        <v>0</v>
      </c>
      <c r="I30" s="5">
        <f>IF(A30="","",IF(H30&lt;E30,"GAP - needs "&amp;(E30-H30),IF(H30&gt;E30,"OVERSTAFFED by "&amp;(H30-E30),"OK - covered")))</f>
        <v/>
      </c>
    </row>
    <row r="31">
      <c r="H31" s="5">
        <f>IF(A31="","",COUNTIF(Assignments!$B$2:$B$201,A31))</f>
        <v>0</v>
      </c>
      <c r="I31" s="5">
        <f>IF(A31="","",IF(H31&lt;E31,"GAP - needs "&amp;(E31-H31),IF(H31&gt;E31,"OVERSTAFFED by "&amp;(H31-E31),"OK - covered")))</f>
        <v/>
      </c>
    </row>
    <row r="32">
      <c r="H32" s="5">
        <f>IF(A32="","",COUNTIF(Assignments!$B$2:$B$201,A32))</f>
        <v>0</v>
      </c>
      <c r="I32" s="5">
        <f>IF(A32="","",IF(H32&lt;E32,"GAP - needs "&amp;(E32-H32),IF(H32&gt;E32,"OVERSTAFFED by "&amp;(H32-E32),"OK - covered")))</f>
        <v/>
      </c>
    </row>
    <row r="33">
      <c r="H33" s="5">
        <f>IF(A33="","",COUNTIF(Assignments!$B$2:$B$201,A33))</f>
        <v>0</v>
      </c>
      <c r="I33" s="5">
        <f>IF(A33="","",IF(H33&lt;E33,"GAP - needs "&amp;(E33-H33),IF(H33&gt;E33,"OVERSTAFFED by "&amp;(H33-E33),"OK - covered")))</f>
        <v/>
      </c>
    </row>
    <row r="34">
      <c r="H34" s="5">
        <f>IF(A34="","",COUNTIF(Assignments!$B$2:$B$201,A34))</f>
        <v>0</v>
      </c>
      <c r="I34" s="5">
        <f>IF(A34="","",IF(H34&lt;E34,"GAP - needs "&amp;(E34-H34),IF(H34&gt;E34,"OVERSTAFFED by "&amp;(H34-E34),"OK - covered")))</f>
        <v/>
      </c>
    </row>
    <row r="35">
      <c r="H35" s="5">
        <f>IF(A35="","",COUNTIF(Assignments!$B$2:$B$201,A35))</f>
        <v>0</v>
      </c>
      <c r="I35" s="5">
        <f>IF(A35="","",IF(H35&lt;E35,"GAP - needs "&amp;(E35-H35),IF(H35&gt;E35,"OVERSTAFFED by "&amp;(H35-E35),"OK - covered")))</f>
        <v/>
      </c>
    </row>
    <row r="36">
      <c r="H36" s="5">
        <f>IF(A36="","",COUNTIF(Assignments!$B$2:$B$201,A36))</f>
        <v>0</v>
      </c>
      <c r="I36" s="5">
        <f>IF(A36="","",IF(H36&lt;E36,"GAP - needs "&amp;(E36-H36),IF(H36&gt;E36,"OVERSTAFFED by "&amp;(H36-E36),"OK - covered")))</f>
        <v/>
      </c>
    </row>
    <row r="37">
      <c r="H37" s="5">
        <f>IF(A37="","",COUNTIF(Assignments!$B$2:$B$201,A37))</f>
        <v>0</v>
      </c>
      <c r="I37" s="5">
        <f>IF(A37="","",IF(H37&lt;E37,"GAP - needs "&amp;(E37-H37),IF(H37&gt;E37,"OVERSTAFFED by "&amp;(H37-E37),"OK - covered")))</f>
        <v/>
      </c>
    </row>
    <row r="38">
      <c r="H38" s="5">
        <f>IF(A38="","",COUNTIF(Assignments!$B$2:$B$201,A38))</f>
        <v>0</v>
      </c>
      <c r="I38" s="5">
        <f>IF(A38="","",IF(H38&lt;E38,"GAP - needs "&amp;(E38-H38),IF(H38&gt;E38,"OVERSTAFFED by "&amp;(H38-E38),"OK - covered")))</f>
        <v/>
      </c>
    </row>
    <row r="39">
      <c r="H39" s="5">
        <f>IF(A39="","",COUNTIF(Assignments!$B$2:$B$201,A39))</f>
        <v>0</v>
      </c>
      <c r="I39" s="5">
        <f>IF(A39="","",IF(H39&lt;E39,"GAP - needs "&amp;(E39-H39),IF(H39&gt;E39,"OVERSTAFFED by "&amp;(H39-E39),"OK - covered")))</f>
        <v/>
      </c>
    </row>
    <row r="40">
      <c r="H40" s="5">
        <f>IF(A40="","",COUNTIF(Assignments!$B$2:$B$201,A40))</f>
        <v>0</v>
      </c>
      <c r="I40" s="5">
        <f>IF(A40="","",IF(H40&lt;E40,"GAP - needs "&amp;(E40-H40),IF(H40&gt;E40,"OVERSTAFFED by "&amp;(H40-E40),"OK - covered")))</f>
        <v/>
      </c>
    </row>
    <row r="41">
      <c r="H41" s="5">
        <f>IF(A41="","",COUNTIF(Assignments!$B$2:$B$201,A41))</f>
        <v>0</v>
      </c>
      <c r="I41" s="5">
        <f>IF(A41="","",IF(H41&lt;E41,"GAP - needs "&amp;(E41-H41),IF(H41&gt;E41,"OVERSTAFFED by "&amp;(H41-E41),"OK - covered")))</f>
        <v/>
      </c>
    </row>
    <row r="42">
      <c r="H42" s="5">
        <f>IF(A42="","",COUNTIF(Assignments!$B$2:$B$201,A42))</f>
        <v>0</v>
      </c>
      <c r="I42" s="5">
        <f>IF(A42="","",IF(H42&lt;E42,"GAP - needs "&amp;(E42-H42),IF(H42&gt;E42,"OVERSTAFFED by "&amp;(H42-E42),"OK - covered")))</f>
        <v/>
      </c>
    </row>
    <row r="43">
      <c r="H43" s="5">
        <f>IF(A43="","",COUNTIF(Assignments!$B$2:$B$201,A43))</f>
        <v>0</v>
      </c>
      <c r="I43" s="5">
        <f>IF(A43="","",IF(H43&lt;E43,"GAP - needs "&amp;(E43-H43),IF(H43&gt;E43,"OVERSTAFFED by "&amp;(H43-E43),"OK - covered")))</f>
        <v/>
      </c>
    </row>
    <row r="44">
      <c r="H44" s="5">
        <f>IF(A44="","",COUNTIF(Assignments!$B$2:$B$201,A44))</f>
        <v>0</v>
      </c>
      <c r="I44" s="5">
        <f>IF(A44="","",IF(H44&lt;E44,"GAP - needs "&amp;(E44-H44),IF(H44&gt;E44,"OVERSTAFFED by "&amp;(H44-E44),"OK - covered")))</f>
        <v/>
      </c>
    </row>
    <row r="45">
      <c r="H45" s="5">
        <f>IF(A45="","",COUNTIF(Assignments!$B$2:$B$201,A45))</f>
        <v>0</v>
      </c>
      <c r="I45" s="5">
        <f>IF(A45="","",IF(H45&lt;E45,"GAP - needs "&amp;(E45-H45),IF(H45&gt;E45,"OVERSTAFFED by "&amp;(H45-E45),"OK - covered")))</f>
        <v/>
      </c>
    </row>
    <row r="46">
      <c r="H46" s="5">
        <f>IF(A46="","",COUNTIF(Assignments!$B$2:$B$201,A46))</f>
        <v>0</v>
      </c>
      <c r="I46" s="5">
        <f>IF(A46="","",IF(H46&lt;E46,"GAP - needs "&amp;(E46-H46),IF(H46&gt;E46,"OVERSTAFFED by "&amp;(H46-E46),"OK - covered")))</f>
        <v/>
      </c>
    </row>
    <row r="47">
      <c r="H47" s="5">
        <f>IF(A47="","",COUNTIF(Assignments!$B$2:$B$201,A47))</f>
        <v>0</v>
      </c>
      <c r="I47" s="5">
        <f>IF(A47="","",IF(H47&lt;E47,"GAP - needs "&amp;(E47-H47),IF(H47&gt;E47,"OVERSTAFFED by "&amp;(H47-E47),"OK - covered")))</f>
        <v/>
      </c>
    </row>
    <row r="48">
      <c r="H48" s="5">
        <f>IF(A48="","",COUNTIF(Assignments!$B$2:$B$201,A48))</f>
        <v>0</v>
      </c>
      <c r="I48" s="5">
        <f>IF(A48="","",IF(H48&lt;E48,"GAP - needs "&amp;(E48-H48),IF(H48&gt;E48,"OVERSTAFFED by "&amp;(H48-E48),"OK - covered")))</f>
        <v/>
      </c>
    </row>
    <row r="49">
      <c r="H49" s="5">
        <f>IF(A49="","",COUNTIF(Assignments!$B$2:$B$201,A49))</f>
        <v>0</v>
      </c>
      <c r="I49" s="5">
        <f>IF(A49="","",IF(H49&lt;E49,"GAP - needs "&amp;(E49-H49),IF(H49&gt;E49,"OVERSTAFFED by "&amp;(H49-E49),"OK - covered")))</f>
        <v/>
      </c>
    </row>
    <row r="50">
      <c r="H50" s="5">
        <f>IF(A50="","",COUNTIF(Assignments!$B$2:$B$201,A50))</f>
        <v>0</v>
      </c>
      <c r="I50" s="5">
        <f>IF(A50="","",IF(H50&lt;E50,"GAP - needs "&amp;(E50-H50),IF(H50&gt;E50,"OVERSTAFFED by "&amp;(H50-E50),"OK - covered")))</f>
        <v/>
      </c>
    </row>
    <row r="51">
      <c r="H51" s="5">
        <f>IF(A51="","",COUNTIF(Assignments!$B$2:$B$201,A51))</f>
        <v>0</v>
      </c>
      <c r="I51" s="5">
        <f>IF(A51="","",IF(H51&lt;E51,"GAP - needs "&amp;(E51-H51),IF(H51&gt;E51,"OVERSTAFFED by "&amp;(H51-E51),"OK - covered")))</f>
        <v/>
      </c>
    </row>
    <row r="52">
      <c r="H52" s="5">
        <f>IF(A52="","",COUNTIF(Assignments!$B$2:$B$201,A52))</f>
        <v>0</v>
      </c>
      <c r="I52" s="5">
        <f>IF(A52="","",IF(H52&lt;E52,"GAP - needs "&amp;(E52-H52),IF(H52&gt;E52,"OVERSTAFFED by "&amp;(H52-E52),"OK - covered")))</f>
        <v/>
      </c>
    </row>
    <row r="53">
      <c r="H53" s="5">
        <f>IF(A53="","",COUNTIF(Assignments!$B$2:$B$201,A53))</f>
        <v>0</v>
      </c>
      <c r="I53" s="5">
        <f>IF(A53="","",IF(H53&lt;E53,"GAP - needs "&amp;(E53-H53),IF(H53&gt;E53,"OVERSTAFFED by "&amp;(H53-E53),"OK - covered")))</f>
        <v/>
      </c>
    </row>
    <row r="54">
      <c r="H54" s="5">
        <f>IF(A54="","",COUNTIF(Assignments!$B$2:$B$201,A54))</f>
        <v>0</v>
      </c>
      <c r="I54" s="5">
        <f>IF(A54="","",IF(H54&lt;E54,"GAP - needs "&amp;(E54-H54),IF(H54&gt;E54,"OVERSTAFFED by "&amp;(H54-E54),"OK - covered")))</f>
        <v/>
      </c>
    </row>
    <row r="55">
      <c r="H55" s="5">
        <f>IF(A55="","",COUNTIF(Assignments!$B$2:$B$201,A55))</f>
        <v>0</v>
      </c>
      <c r="I55" s="5">
        <f>IF(A55="","",IF(H55&lt;E55,"GAP - needs "&amp;(E55-H55),IF(H55&gt;E55,"OVERSTAFFED by "&amp;(H55-E55),"OK - covered")))</f>
        <v/>
      </c>
    </row>
    <row r="56">
      <c r="H56" s="5">
        <f>IF(A56="","",COUNTIF(Assignments!$B$2:$B$201,A56))</f>
        <v>0</v>
      </c>
      <c r="I56" s="5">
        <f>IF(A56="","",IF(H56&lt;E56,"GAP - needs "&amp;(E56-H56),IF(H56&gt;E56,"OVERSTAFFED by "&amp;(H56-E56),"OK - covered")))</f>
        <v/>
      </c>
    </row>
    <row r="57">
      <c r="H57" s="5">
        <f>IF(A57="","",COUNTIF(Assignments!$B$2:$B$201,A57))</f>
        <v>0</v>
      </c>
      <c r="I57" s="5">
        <f>IF(A57="","",IF(H57&lt;E57,"GAP - needs "&amp;(E57-H57),IF(H57&gt;E57,"OVERSTAFFED by "&amp;(H57-E57),"OK - covered")))</f>
        <v/>
      </c>
    </row>
    <row r="58">
      <c r="H58" s="5">
        <f>IF(A58="","",COUNTIF(Assignments!$B$2:$B$201,A58))</f>
        <v>0</v>
      </c>
      <c r="I58" s="5">
        <f>IF(A58="","",IF(H58&lt;E58,"GAP - needs "&amp;(E58-H58),IF(H58&gt;E58,"OVERSTAFFED by "&amp;(H58-E58),"OK - covered")))</f>
        <v/>
      </c>
    </row>
    <row r="59">
      <c r="H59" s="5">
        <f>IF(A59="","",COUNTIF(Assignments!$B$2:$B$201,A59))</f>
        <v>0</v>
      </c>
      <c r="I59" s="5">
        <f>IF(A59="","",IF(H59&lt;E59,"GAP - needs "&amp;(E59-H59),IF(H59&gt;E59,"OVERSTAFFED by "&amp;(H59-E59),"OK - covered")))</f>
        <v/>
      </c>
    </row>
    <row r="60">
      <c r="H60" s="5">
        <f>IF(A60="","",COUNTIF(Assignments!$B$2:$B$201,A60))</f>
        <v>0</v>
      </c>
      <c r="I60" s="5">
        <f>IF(A60="","",IF(H60&lt;E60,"GAP - needs "&amp;(E60-H60),IF(H60&gt;E60,"OVERSTAFFED by "&amp;(H60-E60),"OK - covered")))</f>
        <v/>
      </c>
    </row>
    <row r="61">
      <c r="H61" s="5">
        <f>IF(A61="","",COUNTIF(Assignments!$B$2:$B$201,A61))</f>
        <v>0</v>
      </c>
      <c r="I61" s="5">
        <f>IF(A61="","",IF(H61&lt;E61,"GAP - needs "&amp;(E61-H61),IF(H61&gt;E61,"OVERSTAFFED by "&amp;(H61-E61),"OK - covered")))</f>
        <v/>
      </c>
    </row>
    <row r="62">
      <c r="H62" s="5">
        <f>IF(A62="","",COUNTIF(Assignments!$B$2:$B$201,A62))</f>
        <v>0</v>
      </c>
      <c r="I62" s="5">
        <f>IF(A62="","",IF(H62&lt;E62,"GAP - needs "&amp;(E62-H62),IF(H62&gt;E62,"OVERSTAFFED by "&amp;(H62-E62),"OK - covered")))</f>
        <v/>
      </c>
    </row>
    <row r="63">
      <c r="H63" s="5">
        <f>IF(A63="","",COUNTIF(Assignments!$B$2:$B$201,A63))</f>
        <v>0</v>
      </c>
      <c r="I63" s="5">
        <f>IF(A63="","",IF(H63&lt;E63,"GAP - needs "&amp;(E63-H63),IF(H63&gt;E63,"OVERSTAFFED by "&amp;(H63-E63),"OK - covered")))</f>
        <v/>
      </c>
    </row>
    <row r="64">
      <c r="H64" s="5">
        <f>IF(A64="","",COUNTIF(Assignments!$B$2:$B$201,A64))</f>
        <v>0</v>
      </c>
      <c r="I64" s="5">
        <f>IF(A64="","",IF(H64&lt;E64,"GAP - needs "&amp;(E64-H64),IF(H64&gt;E64,"OVERSTAFFED by "&amp;(H64-E64),"OK - covered")))</f>
        <v/>
      </c>
    </row>
    <row r="65">
      <c r="H65" s="5">
        <f>IF(A65="","",COUNTIF(Assignments!$B$2:$B$201,A65))</f>
        <v>0</v>
      </c>
      <c r="I65" s="5">
        <f>IF(A65="","",IF(H65&lt;E65,"GAP - needs "&amp;(E65-H65),IF(H65&gt;E65,"OVERSTAFFED by "&amp;(H65-E65),"OK - covered")))</f>
        <v/>
      </c>
    </row>
    <row r="66">
      <c r="H66" s="5">
        <f>IF(A66="","",COUNTIF(Assignments!$B$2:$B$201,A66))</f>
        <v>0</v>
      </c>
      <c r="I66" s="5">
        <f>IF(A66="","",IF(H66&lt;E66,"GAP - needs "&amp;(E66-H66),IF(H66&gt;E66,"OVERSTAFFED by "&amp;(H66-E66),"OK - covered")))</f>
        <v/>
      </c>
    </row>
    <row r="67">
      <c r="H67" s="5">
        <f>IF(A67="","",COUNTIF(Assignments!$B$2:$B$201,A67))</f>
        <v>0</v>
      </c>
      <c r="I67" s="5">
        <f>IF(A67="","",IF(H67&lt;E67,"GAP - needs "&amp;(E67-H67),IF(H67&gt;E67,"OVERSTAFFED by "&amp;(H67-E67),"OK - covered")))</f>
        <v/>
      </c>
    </row>
    <row r="68">
      <c r="H68" s="5">
        <f>IF(A68="","",COUNTIF(Assignments!$B$2:$B$201,A68))</f>
        <v>0</v>
      </c>
      <c r="I68" s="5">
        <f>IF(A68="","",IF(H68&lt;E68,"GAP - needs "&amp;(E68-H68),IF(H68&gt;E68,"OVERSTAFFED by "&amp;(H68-E68),"OK - covered")))</f>
        <v/>
      </c>
    </row>
    <row r="69">
      <c r="H69" s="5">
        <f>IF(A69="","",COUNTIF(Assignments!$B$2:$B$201,A69))</f>
        <v>0</v>
      </c>
      <c r="I69" s="5">
        <f>IF(A69="","",IF(H69&lt;E69,"GAP - needs "&amp;(E69-H69),IF(H69&gt;E69,"OVERSTAFFED by "&amp;(H69-E69),"OK - covered")))</f>
        <v/>
      </c>
    </row>
    <row r="70">
      <c r="H70" s="5">
        <f>IF(A70="","",COUNTIF(Assignments!$B$2:$B$201,A70))</f>
        <v>0</v>
      </c>
      <c r="I70" s="5">
        <f>IF(A70="","",IF(H70&lt;E70,"GAP - needs "&amp;(E70-H70),IF(H70&gt;E70,"OVERSTAFFED by "&amp;(H70-E70),"OK - covered")))</f>
        <v/>
      </c>
    </row>
    <row r="71">
      <c r="H71" s="5">
        <f>IF(A71="","",COUNTIF(Assignments!$B$2:$B$201,A71))</f>
        <v>0</v>
      </c>
      <c r="I71" s="5">
        <f>IF(A71="","",IF(H71&lt;E71,"GAP - needs "&amp;(E71-H71),IF(H71&gt;E71,"OVERSTAFFED by "&amp;(H71-E71),"OK - covered")))</f>
        <v/>
      </c>
    </row>
    <row r="72">
      <c r="H72" s="5">
        <f>IF(A72="","",COUNTIF(Assignments!$B$2:$B$201,A72))</f>
        <v>0</v>
      </c>
      <c r="I72" s="5">
        <f>IF(A72="","",IF(H72&lt;E72,"GAP - needs "&amp;(E72-H72),IF(H72&gt;E72,"OVERSTAFFED by "&amp;(H72-E72),"OK - covered")))</f>
        <v/>
      </c>
    </row>
    <row r="73">
      <c r="H73" s="5">
        <f>IF(A73="","",COUNTIF(Assignments!$B$2:$B$201,A73))</f>
        <v>0</v>
      </c>
      <c r="I73" s="5">
        <f>IF(A73="","",IF(H73&lt;E73,"GAP - needs "&amp;(E73-H73),IF(H73&gt;E73,"OVERSTAFFED by "&amp;(H73-E73),"OK - covered")))</f>
        <v/>
      </c>
    </row>
    <row r="74">
      <c r="H74" s="5">
        <f>IF(A74="","",COUNTIF(Assignments!$B$2:$B$201,A74))</f>
        <v>0</v>
      </c>
      <c r="I74" s="5">
        <f>IF(A74="","",IF(H74&lt;E74,"GAP - needs "&amp;(E74-H74),IF(H74&gt;E74,"OVERSTAFFED by "&amp;(H74-E74),"OK - covered")))</f>
        <v/>
      </c>
    </row>
    <row r="75">
      <c r="H75" s="5">
        <f>IF(A75="","",COUNTIF(Assignments!$B$2:$B$201,A75))</f>
        <v>0</v>
      </c>
      <c r="I75" s="5">
        <f>IF(A75="","",IF(H75&lt;E75,"GAP - needs "&amp;(E75-H75),IF(H75&gt;E75,"OVERSTAFFED by "&amp;(H75-E75),"OK - covered")))</f>
        <v/>
      </c>
    </row>
    <row r="76">
      <c r="H76" s="5">
        <f>IF(A76="","",COUNTIF(Assignments!$B$2:$B$201,A76))</f>
        <v>0</v>
      </c>
      <c r="I76" s="5">
        <f>IF(A76="","",IF(H76&lt;E76,"GAP - needs "&amp;(E76-H76),IF(H76&gt;E76,"OVERSTAFFED by "&amp;(H76-E76),"OK - covered")))</f>
        <v/>
      </c>
    </row>
    <row r="77">
      <c r="H77" s="5">
        <f>IF(A77="","",COUNTIF(Assignments!$B$2:$B$201,A77))</f>
        <v>0</v>
      </c>
      <c r="I77" s="5">
        <f>IF(A77="","",IF(H77&lt;E77,"GAP - needs "&amp;(E77-H77),IF(H77&gt;E77,"OVERSTAFFED by "&amp;(H77-E77),"OK - covered")))</f>
        <v/>
      </c>
    </row>
    <row r="78">
      <c r="H78" s="5">
        <f>IF(A78="","",COUNTIF(Assignments!$B$2:$B$201,A78))</f>
        <v>0</v>
      </c>
      <c r="I78" s="5">
        <f>IF(A78="","",IF(H78&lt;E78,"GAP - needs "&amp;(E78-H78),IF(H78&gt;E78,"OVERSTAFFED by "&amp;(H78-E78),"OK - covered")))</f>
        <v/>
      </c>
    </row>
    <row r="79">
      <c r="H79" s="5">
        <f>IF(A79="","",COUNTIF(Assignments!$B$2:$B$201,A79))</f>
        <v>0</v>
      </c>
      <c r="I79" s="5">
        <f>IF(A79="","",IF(H79&lt;E79,"GAP - needs "&amp;(E79-H79),IF(H79&gt;E79,"OVERSTAFFED by "&amp;(H79-E79),"OK - covered")))</f>
        <v/>
      </c>
    </row>
    <row r="80">
      <c r="H80" s="5">
        <f>IF(A80="","",COUNTIF(Assignments!$B$2:$B$201,A80))</f>
        <v>0</v>
      </c>
      <c r="I80" s="5">
        <f>IF(A80="","",IF(H80&lt;E80,"GAP - needs "&amp;(E80-H80),IF(H80&gt;E80,"OVERSTAFFED by "&amp;(H80-E80),"OK - covered")))</f>
        <v/>
      </c>
    </row>
    <row r="81">
      <c r="H81" s="5">
        <f>IF(A81="","",COUNTIF(Assignments!$B$2:$B$201,A81))</f>
        <v>0</v>
      </c>
      <c r="I81" s="5">
        <f>IF(A81="","",IF(H81&lt;E81,"GAP - needs "&amp;(E81-H81),IF(H81&gt;E81,"OVERSTAFFED by "&amp;(H81-E81),"OK - covered")))</f>
        <v/>
      </c>
    </row>
    <row r="82">
      <c r="H82" s="5">
        <f>IF(A82="","",COUNTIF(Assignments!$B$2:$B$201,A82))</f>
        <v>0</v>
      </c>
      <c r="I82" s="5">
        <f>IF(A82="","",IF(H82&lt;E82,"GAP - needs "&amp;(E82-H82),IF(H82&gt;E82,"OVERSTAFFED by "&amp;(H82-E82),"OK - covered")))</f>
        <v/>
      </c>
    </row>
    <row r="83">
      <c r="H83" s="5">
        <f>IF(A83="","",COUNTIF(Assignments!$B$2:$B$201,A83))</f>
        <v>0</v>
      </c>
      <c r="I83" s="5">
        <f>IF(A83="","",IF(H83&lt;E83,"GAP - needs "&amp;(E83-H83),IF(H83&gt;E83,"OVERSTAFFED by "&amp;(H83-E83),"OK - covered")))</f>
        <v/>
      </c>
    </row>
    <row r="84">
      <c r="H84" s="5">
        <f>IF(A84="","",COUNTIF(Assignments!$B$2:$B$201,A84))</f>
        <v>0</v>
      </c>
      <c r="I84" s="5">
        <f>IF(A84="","",IF(H84&lt;E84,"GAP - needs "&amp;(E84-H84),IF(H84&gt;E84,"OVERSTAFFED by "&amp;(H84-E84),"OK - covered")))</f>
        <v/>
      </c>
    </row>
    <row r="85">
      <c r="H85" s="5">
        <f>IF(A85="","",COUNTIF(Assignments!$B$2:$B$201,A85))</f>
        <v>0</v>
      </c>
      <c r="I85" s="5">
        <f>IF(A85="","",IF(H85&lt;E85,"GAP - needs "&amp;(E85-H85),IF(H85&gt;E85,"OVERSTAFFED by "&amp;(H85-E85),"OK - covered")))</f>
        <v/>
      </c>
    </row>
    <row r="86">
      <c r="H86" s="5">
        <f>IF(A86="","",COUNTIF(Assignments!$B$2:$B$201,A86))</f>
        <v>0</v>
      </c>
      <c r="I86" s="5">
        <f>IF(A86="","",IF(H86&lt;E86,"GAP - needs "&amp;(E86-H86),IF(H86&gt;E86,"OVERSTAFFED by "&amp;(H86-E86),"OK - covered")))</f>
        <v/>
      </c>
    </row>
    <row r="87">
      <c r="H87" s="5">
        <f>IF(A87="","",COUNTIF(Assignments!$B$2:$B$201,A87))</f>
        <v>0</v>
      </c>
      <c r="I87" s="5">
        <f>IF(A87="","",IF(H87&lt;E87,"GAP - needs "&amp;(E87-H87),IF(H87&gt;E87,"OVERSTAFFED by "&amp;(H87-E87),"OK - covered")))</f>
        <v/>
      </c>
    </row>
    <row r="88">
      <c r="H88" s="5">
        <f>IF(A88="","",COUNTIF(Assignments!$B$2:$B$201,A88))</f>
        <v>0</v>
      </c>
      <c r="I88" s="5">
        <f>IF(A88="","",IF(H88&lt;E88,"GAP - needs "&amp;(E88-H88),IF(H88&gt;E88,"OVERSTAFFED by "&amp;(H88-E88),"OK - covered")))</f>
        <v/>
      </c>
    </row>
    <row r="89">
      <c r="H89" s="5">
        <f>IF(A89="","",COUNTIF(Assignments!$B$2:$B$201,A89))</f>
        <v>0</v>
      </c>
      <c r="I89" s="5">
        <f>IF(A89="","",IF(H89&lt;E89,"GAP - needs "&amp;(E89-H89),IF(H89&gt;E89,"OVERSTAFFED by "&amp;(H89-E89),"OK - covered")))</f>
        <v/>
      </c>
    </row>
    <row r="90">
      <c r="H90" s="5">
        <f>IF(A90="","",COUNTIF(Assignments!$B$2:$B$201,A90))</f>
        <v>0</v>
      </c>
      <c r="I90" s="5">
        <f>IF(A90="","",IF(H90&lt;E90,"GAP - needs "&amp;(E90-H90),IF(H90&gt;E90,"OVERSTAFFED by "&amp;(H90-E90),"OK - covered")))</f>
        <v/>
      </c>
    </row>
    <row r="91">
      <c r="H91" s="5">
        <f>IF(A91="","",COUNTIF(Assignments!$B$2:$B$201,A91))</f>
        <v>0</v>
      </c>
      <c r="I91" s="5">
        <f>IF(A91="","",IF(H91&lt;E91,"GAP - needs "&amp;(E91-H91),IF(H91&gt;E91,"OVERSTAFFED by "&amp;(H91-E91),"OK - covered")))</f>
        <v/>
      </c>
    </row>
    <row r="92">
      <c r="H92" s="5">
        <f>IF(A92="","",COUNTIF(Assignments!$B$2:$B$201,A92))</f>
        <v>0</v>
      </c>
      <c r="I92" s="5">
        <f>IF(A92="","",IF(H92&lt;E92,"GAP - needs "&amp;(E92-H92),IF(H92&gt;E92,"OVERSTAFFED by "&amp;(H92-E92),"OK - covered")))</f>
        <v/>
      </c>
    </row>
    <row r="93">
      <c r="H93" s="5">
        <f>IF(A93="","",COUNTIF(Assignments!$B$2:$B$201,A93))</f>
        <v>0</v>
      </c>
      <c r="I93" s="5">
        <f>IF(A93="","",IF(H93&lt;E93,"GAP - needs "&amp;(E93-H93),IF(H93&gt;E93,"OVERSTAFFED by "&amp;(H93-E93),"OK - covered")))</f>
        <v/>
      </c>
    </row>
    <row r="94">
      <c r="H94" s="5">
        <f>IF(A94="","",COUNTIF(Assignments!$B$2:$B$201,A94))</f>
        <v>0</v>
      </c>
      <c r="I94" s="5">
        <f>IF(A94="","",IF(H94&lt;E94,"GAP - needs "&amp;(E94-H94),IF(H94&gt;E94,"OVERSTAFFED by "&amp;(H94-E94),"OK - covered")))</f>
        <v/>
      </c>
    </row>
    <row r="95">
      <c r="H95" s="5">
        <f>IF(A95="","",COUNTIF(Assignments!$B$2:$B$201,A95))</f>
        <v>0</v>
      </c>
      <c r="I95" s="5">
        <f>IF(A95="","",IF(H95&lt;E95,"GAP - needs "&amp;(E95-H95),IF(H95&gt;E95,"OVERSTAFFED by "&amp;(H95-E95),"OK - covered")))</f>
        <v/>
      </c>
    </row>
    <row r="96">
      <c r="H96" s="5">
        <f>IF(A96="","",COUNTIF(Assignments!$B$2:$B$201,A96))</f>
        <v>0</v>
      </c>
      <c r="I96" s="5">
        <f>IF(A96="","",IF(H96&lt;E96,"GAP - needs "&amp;(E96-H96),IF(H96&gt;E96,"OVERSTAFFED by "&amp;(H96-E96),"OK - covered")))</f>
        <v/>
      </c>
    </row>
    <row r="97">
      <c r="H97" s="5">
        <f>IF(A97="","",COUNTIF(Assignments!$B$2:$B$201,A97))</f>
        <v>0</v>
      </c>
      <c r="I97" s="5">
        <f>IF(A97="","",IF(H97&lt;E97,"GAP - needs "&amp;(E97-H97),IF(H97&gt;E97,"OVERSTAFFED by "&amp;(H97-E97),"OK - covered")))</f>
        <v/>
      </c>
    </row>
    <row r="98">
      <c r="H98" s="5">
        <f>IF(A98="","",COUNTIF(Assignments!$B$2:$B$201,A98))</f>
        <v>0</v>
      </c>
      <c r="I98" s="5">
        <f>IF(A98="","",IF(H98&lt;E98,"GAP - needs "&amp;(E98-H98),IF(H98&gt;E98,"OVERSTAFFED by "&amp;(H98-E98),"OK - covered")))</f>
        <v/>
      </c>
    </row>
    <row r="99">
      <c r="H99" s="5">
        <f>IF(A99="","",COUNTIF(Assignments!$B$2:$B$201,A99))</f>
        <v>0</v>
      </c>
      <c r="I99" s="5">
        <f>IF(A99="","",IF(H99&lt;E99,"GAP - needs "&amp;(E99-H99),IF(H99&gt;E99,"OVERSTAFFED by "&amp;(H99-E99),"OK - covered")))</f>
        <v/>
      </c>
    </row>
    <row r="100">
      <c r="H100" s="5">
        <f>IF(A100="","",COUNTIF(Assignments!$B$2:$B$201,A100))</f>
        <v>0</v>
      </c>
      <c r="I100" s="5">
        <f>IF(A100="","",IF(H100&lt;E100,"GAP - needs "&amp;(E100-H100),IF(H100&gt;E100,"OVERSTAFFED by "&amp;(H100-E100),"OK - covered")))</f>
        <v/>
      </c>
    </row>
    <row r="101">
      <c r="H101" s="5">
        <f>IF(A101="","",COUNTIF(Assignments!$B$2:$B$201,A101))</f>
        <v>0</v>
      </c>
      <c r="I101" s="5">
        <f>IF(A101="","",IF(H101&lt;E101,"GAP - needs "&amp;(E101-H101),IF(H101&gt;E101,"OVERSTAFFED by "&amp;(H101-E101),"OK - covered")))</f>
        <v/>
      </c>
    </row>
  </sheetData>
  <autoFilter ref="A1:I101"/>
  <pageMargins left="0.3" right="0.3" top="0.5" bottom="0.5" header="0.2" footer="0.2"/>
</worksheet>
</file>

<file path=xl/worksheets/sheet8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7" customWidth="1"/>
    <col min="2" max="2" width="15" customWidth="1"/>
    <col min="3" max="3" width="15" customWidth="1"/>
    <col min="4" max="4" width="22" customWidth="1"/>
    <col min="5" max="5" width="11" customWidth="1"/>
    <col min="6" max="6" width="18" customWidth="1"/>
    <col min="7" max="7" width="18" customWidth="1"/>
    <col min="8" max="8" width="18" customWidth="1"/>
    <col min="9" max="9" width="22" customWidth="1"/>
    <col min="10" max="10" width="18" customWidth="1"/>
    <col min="11" max="11" width="20" customWidth="1"/>
    <col min="12" max="12" width="48" customWidth="1"/>
  </cols>
  <sheetData>
    <row r="1" ht="28" customHeight="1">
      <c r="A1" s="2" t="inlineStr">
        <is>
          <t xml:space="preserve">Assignment ID</t>
        </is>
      </c>
      <c r="B1" s="2" t="inlineStr">
        <is>
          <t xml:space="preserve">Shift ID</t>
        </is>
      </c>
      <c r="C1" s="2" t="inlineStr">
        <is>
          <t xml:space="preserve">Worker ID</t>
        </is>
      </c>
      <c r="D1" s="2" t="inlineStr">
        <is>
          <t xml:space="preserve">Worker name</t>
        </is>
      </c>
      <c r="E1" s="2" t="inlineStr">
        <is>
          <t xml:space="preserve">Hours</t>
        </is>
      </c>
      <c r="F1" s="2" t="inlineStr">
        <is>
          <t xml:space="preserve">Record check</t>
        </is>
      </c>
      <c r="G1" s="2" t="inlineStr">
        <is>
          <t xml:space="preserve">Availability</t>
        </is>
      </c>
      <c r="H1" s="2" t="inlineStr">
        <is>
          <t xml:space="preserve">Overlap</t>
        </is>
      </c>
      <c r="I1" s="2" t="inlineStr">
        <is>
          <t xml:space="preserve">Rest before</t>
        </is>
      </c>
      <c r="J1" s="2" t="inlineStr">
        <is>
          <t xml:space="preserve">Skill</t>
        </is>
      </c>
      <c r="K1" s="2" t="inlineStr">
        <is>
          <t xml:space="preserve">Site permission</t>
        </is>
      </c>
      <c r="L1" s="2" t="inlineStr">
        <is>
          <t xml:space="preserve">Overall result</t>
        </is>
      </c>
    </row>
    <row r="2">
      <c r="A2" s="3" t="inlineStr">
        <is>
          <t xml:space="preserve">A-1001</t>
        </is>
      </c>
      <c r="B2" s="3" t="inlineStr">
        <is>
          <t xml:space="preserve">S-1001</t>
        </is>
      </c>
      <c r="C2" s="3" t="inlineStr">
        <is>
          <t xml:space="preserve">W-104</t>
        </is>
      </c>
      <c r="D2" s="5">
        <f>IFERROR(INDEX(People!$B$2:$B$101,MATCH(C2,People!$A$2:$A$101,0)),"")</f>
        <v/>
      </c>
      <c r="E2" s="5">
        <f>IFERROR((INDEX('Required shifts'!$D$2:$D$101,MATCH(B2,'Required shifts'!$A$2:$A$101,0))-INDEX('Required shifts'!$C$2:$C$101,MATCH(B2,'Required shifts'!$A$2:$A$101,0)))*24,"")</f>
        <v/>
      </c>
      <c r="F2" s="5">
        <f>IF(A2="","",IF(COUNTIF('Required shifts'!$A$2:$A$101,B2)=0,"Unknown shift",IF(COUNTIF(People!$A$2:$A$101,C2)=0,"Unknown worker","OK")))</f>
        <v/>
      </c>
      <c r="G2" s="5">
        <f>IF(A2="","",IF(COUNTIFS(Availability!$A$2:$A$201,C2,Availability!$B$2:$B$201,"&lt;="&amp;INDEX('Required shifts'!$C$2:$C$101,MATCH(B2,'Required shifts'!$A$2:$A$101,0)),Availability!$C$2:$C$201,"&gt;="&amp;INDEX('Required shifts'!$D$2:$D$101,MATCH(B2,'Required shifts'!$A$2:$A$101,0)),Availability!$D$2:$D$201,"Available")&gt;0,"OK","Not available"))</f>
        <v/>
      </c>
      <c r="H2" s="5">
        <f>IF(A2="","",IF(SUMPRODUCT(($C$2:$C$201=C2)*($A$2:$A$201&lt;&gt;A2)*(IFERROR(INDEX('Required shifts'!$C$2:$C$101,MATCH($B$2:$B$201,'Required shifts'!$A$2:$A$101,0)),0)&lt;INDEX('Required shifts'!$D$2:$D$101,MATCH(B2,'Required shifts'!$A$2:$A$101,0)))*(IFERROR(INDEX('Required shifts'!$D$2:$D$101,MATCH($B$2:$B$201,'Required shifts'!$A$2:$A$101,0)),0)&gt;INDEX('Required shifts'!$C$2:$C$101,MATCH(B2,'Required shifts'!$A$2:$A$101,0))))&gt;0,"Overlap","OK"))</f>
        <v/>
      </c>
      <c r="I2" s="5">
        <f>IF(A2="","",IF(SUMPRODUCT(($C$2:$C$201=C2)*($A$2:$A$201&lt;&gt;A2)*(IFERROR(INDEX('Required shifts'!$D$2:$D$101,MATCH($B$2:$B$201,'Required shifts'!$A$2:$A$101,0)),0)&lt;=INDEX('Required shifts'!$C$2:$C$101,MATCH(B2,'Required shifts'!$A$2:$A$101,0)))*(IFERROR(INDEX('Required shifts'!$D$2:$D$101,MATCH($B$2:$B$201,'Required shifts'!$A$2:$A$101,0)),0)&gt;INDEX('Required shifts'!$C$2:$C$101,MATCH(B2,'Required shifts'!$A$2:$A$101,0))-Settings!$B$3/24))&gt;0,"Below "&amp;Settings!$B$3&amp;"h threshold","OK"))</f>
        <v/>
      </c>
      <c r="J2" s="5">
        <f>IF(A2="","",IF(COUNTIFS(Eligibility!$A$2:$A$301,C2,Eligibility!$B$2:$B$301,"Skill",Eligibility!$C$2:$C$301,INDEX('Required shifts'!$F$2:$F$101,MATCH(B2,'Required shifts'!$A$2:$A$101,0)),Eligibility!$D$2:$D$301,"Current")&gt;0,"OK","Missing skill"))</f>
        <v/>
      </c>
      <c r="K2" s="5">
        <f>IF(A2="","",IF(COUNTIFS(Eligibility!$A$2:$A$301,C2,Eligibility!$B$2:$B$301,"Site permission",Eligibility!$C$2:$C$301,INDEX('Required shifts'!$G$2:$G$101,MATCH(B2,'Required shifts'!$A$2:$A$101,0)),Eligibility!$D$2:$D$301,"Current")&gt;0,"OK","Missing permission"))</f>
        <v/>
      </c>
      <c r="L2" s="5">
        <f>IF(A2="","",IF(COUNTIF(F2:K2,"&lt;&gt;OK")=0,"OK","CHECK - "&amp;TEXTJOIN("; ",TRUE,IF(F2:K2&lt;&gt;"OK",F2:K2,""))))</f>
        <v/>
      </c>
    </row>
    <row r="3">
      <c r="A3" s="3" t="inlineStr">
        <is>
          <t xml:space="preserve">A-1002</t>
        </is>
      </c>
      <c r="B3" s="3" t="inlineStr">
        <is>
          <t xml:space="preserve">S-1002</t>
        </is>
      </c>
      <c r="C3" s="3" t="inlineStr">
        <is>
          <t xml:space="preserve">W-131</t>
        </is>
      </c>
      <c r="D3" s="5">
        <f>IFERROR(INDEX(People!$B$2:$B$101,MATCH(C3,People!$A$2:$A$101,0)),"")</f>
        <v/>
      </c>
      <c r="E3" s="5">
        <f>IFERROR((INDEX('Required shifts'!$D$2:$D$101,MATCH(B3,'Required shifts'!$A$2:$A$101,0))-INDEX('Required shifts'!$C$2:$C$101,MATCH(B3,'Required shifts'!$A$2:$A$101,0)))*24,"")</f>
        <v/>
      </c>
      <c r="F3" s="5">
        <f>IF(A3="","",IF(COUNTIF('Required shifts'!$A$2:$A$101,B3)=0,"Unknown shift",IF(COUNTIF(People!$A$2:$A$101,C3)=0,"Unknown worker","OK")))</f>
        <v/>
      </c>
      <c r="G3" s="5">
        <f>IF(A3="","",IF(COUNTIFS(Availability!$A$2:$A$201,C3,Availability!$B$2:$B$201,"&lt;="&amp;INDEX('Required shifts'!$C$2:$C$101,MATCH(B3,'Required shifts'!$A$2:$A$101,0)),Availability!$C$2:$C$201,"&gt;="&amp;INDEX('Required shifts'!$D$2:$D$101,MATCH(B3,'Required shifts'!$A$2:$A$101,0)),Availability!$D$2:$D$201,"Available")&gt;0,"OK","Not available"))</f>
        <v/>
      </c>
      <c r="H3" s="5">
        <f>IF(A3="","",IF(SUMPRODUCT(($C$2:$C$201=C3)*($A$2:$A$201&lt;&gt;A3)*(IFERROR(INDEX('Required shifts'!$C$2:$C$101,MATCH($B$2:$B$201,'Required shifts'!$A$2:$A$101,0)),0)&lt;INDEX('Required shifts'!$D$2:$D$101,MATCH(B3,'Required shifts'!$A$2:$A$101,0)))*(IFERROR(INDEX('Required shifts'!$D$2:$D$101,MATCH($B$2:$B$201,'Required shifts'!$A$2:$A$101,0)),0)&gt;INDEX('Required shifts'!$C$2:$C$101,MATCH(B3,'Required shifts'!$A$2:$A$101,0))))&gt;0,"Overlap","OK"))</f>
        <v/>
      </c>
      <c r="I3" s="5">
        <f>IF(A3="","",IF(SUMPRODUCT(($C$2:$C$201=C3)*($A$2:$A$201&lt;&gt;A3)*(IFERROR(INDEX('Required shifts'!$D$2:$D$101,MATCH($B$2:$B$201,'Required shifts'!$A$2:$A$101,0)),0)&lt;=INDEX('Required shifts'!$C$2:$C$101,MATCH(B3,'Required shifts'!$A$2:$A$101,0)))*(IFERROR(INDEX('Required shifts'!$D$2:$D$101,MATCH($B$2:$B$201,'Required shifts'!$A$2:$A$101,0)),0)&gt;INDEX('Required shifts'!$C$2:$C$101,MATCH(B3,'Required shifts'!$A$2:$A$101,0))-Settings!$B$3/24))&gt;0,"Below "&amp;Settings!$B$3&amp;"h threshold","OK"))</f>
        <v/>
      </c>
      <c r="J3" s="5">
        <f>IF(A3="","",IF(COUNTIFS(Eligibility!$A$2:$A$301,C3,Eligibility!$B$2:$B$301,"Skill",Eligibility!$C$2:$C$301,INDEX('Required shifts'!$F$2:$F$101,MATCH(B3,'Required shifts'!$A$2:$A$101,0)),Eligibility!$D$2:$D$301,"Current")&gt;0,"OK","Missing skill"))</f>
        <v/>
      </c>
      <c r="K3" s="5">
        <f>IF(A3="","",IF(COUNTIFS(Eligibility!$A$2:$A$301,C3,Eligibility!$B$2:$B$301,"Site permission",Eligibility!$C$2:$C$301,INDEX('Required shifts'!$G$2:$G$101,MATCH(B3,'Required shifts'!$A$2:$A$101,0)),Eligibility!$D$2:$D$301,"Current")&gt;0,"OK","Missing permission"))</f>
        <v/>
      </c>
      <c r="L3" s="5">
        <f>IF(A3="","",IF(COUNTIF(F3:K3,"&lt;&gt;OK")=0,"OK","CHECK - "&amp;TEXTJOIN("; ",TRUE,IF(F3:K3&lt;&gt;"OK",F3:K3,""))))</f>
        <v/>
      </c>
    </row>
    <row r="4">
      <c r="A4" s="3" t="inlineStr">
        <is>
          <t xml:space="preserve">A-1004</t>
        </is>
      </c>
      <c r="B4" s="3" t="inlineStr">
        <is>
          <t xml:space="preserve">S-1004</t>
        </is>
      </c>
      <c r="C4" s="3" t="inlineStr">
        <is>
          <t xml:space="preserve">W-131</t>
        </is>
      </c>
      <c r="D4" s="5">
        <f>IFERROR(INDEX(People!$B$2:$B$101,MATCH(C4,People!$A$2:$A$101,0)),"")</f>
        <v/>
      </c>
      <c r="E4" s="5">
        <f>IFERROR((INDEX('Required shifts'!$D$2:$D$101,MATCH(B4,'Required shifts'!$A$2:$A$101,0))-INDEX('Required shifts'!$C$2:$C$101,MATCH(B4,'Required shifts'!$A$2:$A$101,0)))*24,"")</f>
        <v/>
      </c>
      <c r="F4" s="5">
        <f>IF(A4="","",IF(COUNTIF('Required shifts'!$A$2:$A$101,B4)=0,"Unknown shift",IF(COUNTIF(People!$A$2:$A$101,C4)=0,"Unknown worker","OK")))</f>
        <v/>
      </c>
      <c r="G4" s="5">
        <f>IF(A4="","",IF(COUNTIFS(Availability!$A$2:$A$201,C4,Availability!$B$2:$B$201,"&lt;="&amp;INDEX('Required shifts'!$C$2:$C$101,MATCH(B4,'Required shifts'!$A$2:$A$101,0)),Availability!$C$2:$C$201,"&gt;="&amp;INDEX('Required shifts'!$D$2:$D$101,MATCH(B4,'Required shifts'!$A$2:$A$101,0)),Availability!$D$2:$D$201,"Available")&gt;0,"OK","Not available"))</f>
        <v/>
      </c>
      <c r="H4" s="5">
        <f>IF(A4="","",IF(SUMPRODUCT(($C$2:$C$201=C4)*($A$2:$A$201&lt;&gt;A4)*(IFERROR(INDEX('Required shifts'!$C$2:$C$101,MATCH($B$2:$B$201,'Required shifts'!$A$2:$A$101,0)),0)&lt;INDEX('Required shifts'!$D$2:$D$101,MATCH(B4,'Required shifts'!$A$2:$A$101,0)))*(IFERROR(INDEX('Required shifts'!$D$2:$D$101,MATCH($B$2:$B$201,'Required shifts'!$A$2:$A$101,0)),0)&gt;INDEX('Required shifts'!$C$2:$C$101,MATCH(B4,'Required shifts'!$A$2:$A$101,0))))&gt;0,"Overlap","OK"))</f>
        <v/>
      </c>
      <c r="I4" s="5">
        <f>IF(A4="","",IF(SUMPRODUCT(($C$2:$C$201=C4)*($A$2:$A$201&lt;&gt;A4)*(IFERROR(INDEX('Required shifts'!$D$2:$D$101,MATCH($B$2:$B$201,'Required shifts'!$A$2:$A$101,0)),0)&lt;=INDEX('Required shifts'!$C$2:$C$101,MATCH(B4,'Required shifts'!$A$2:$A$101,0)))*(IFERROR(INDEX('Required shifts'!$D$2:$D$101,MATCH($B$2:$B$201,'Required shifts'!$A$2:$A$101,0)),0)&gt;INDEX('Required shifts'!$C$2:$C$101,MATCH(B4,'Required shifts'!$A$2:$A$101,0))-Settings!$B$3/24))&gt;0,"Below "&amp;Settings!$B$3&amp;"h threshold","OK"))</f>
        <v/>
      </c>
      <c r="J4" s="5">
        <f>IF(A4="","",IF(COUNTIFS(Eligibility!$A$2:$A$301,C4,Eligibility!$B$2:$B$301,"Skill",Eligibility!$C$2:$C$301,INDEX('Required shifts'!$F$2:$F$101,MATCH(B4,'Required shifts'!$A$2:$A$101,0)),Eligibility!$D$2:$D$301,"Current")&gt;0,"OK","Missing skill"))</f>
        <v/>
      </c>
      <c r="K4" s="5">
        <f>IF(A4="","",IF(COUNTIFS(Eligibility!$A$2:$A$301,C4,Eligibility!$B$2:$B$301,"Site permission",Eligibility!$C$2:$C$301,INDEX('Required shifts'!$G$2:$G$101,MATCH(B4,'Required shifts'!$A$2:$A$101,0)),Eligibility!$D$2:$D$301,"Current")&gt;0,"OK","Missing permission"))</f>
        <v/>
      </c>
      <c r="L4" s="5">
        <f>IF(A4="","",IF(COUNTIF(F4:K4,"&lt;&gt;OK")=0,"OK","CHECK - "&amp;TEXTJOIN("; ",TRUE,IF(F4:K4&lt;&gt;"OK",F4:K4,""))))</f>
        <v/>
      </c>
    </row>
    <row r="5">
      <c r="A5" s="3" t="inlineStr">
        <is>
          <t xml:space="preserve">A-1005</t>
        </is>
      </c>
      <c r="B5" s="3" t="inlineStr">
        <is>
          <t xml:space="preserve">S-1004</t>
        </is>
      </c>
      <c r="C5" s="3" t="inlineStr">
        <is>
          <t xml:space="preserve">W-117</t>
        </is>
      </c>
      <c r="D5" s="5">
        <f>IFERROR(INDEX(People!$B$2:$B$101,MATCH(C5,People!$A$2:$A$101,0)),"")</f>
        <v/>
      </c>
      <c r="E5" s="5">
        <f>IFERROR((INDEX('Required shifts'!$D$2:$D$101,MATCH(B5,'Required shifts'!$A$2:$A$101,0))-INDEX('Required shifts'!$C$2:$C$101,MATCH(B5,'Required shifts'!$A$2:$A$101,0)))*24,"")</f>
        <v/>
      </c>
      <c r="F5" s="5">
        <f>IF(A5="","",IF(COUNTIF('Required shifts'!$A$2:$A$101,B5)=0,"Unknown shift",IF(COUNTIF(People!$A$2:$A$101,C5)=0,"Unknown worker","OK")))</f>
        <v/>
      </c>
      <c r="G5" s="5">
        <f>IF(A5="","",IF(COUNTIFS(Availability!$A$2:$A$201,C5,Availability!$B$2:$B$201,"&lt;="&amp;INDEX('Required shifts'!$C$2:$C$101,MATCH(B5,'Required shifts'!$A$2:$A$101,0)),Availability!$C$2:$C$201,"&gt;="&amp;INDEX('Required shifts'!$D$2:$D$101,MATCH(B5,'Required shifts'!$A$2:$A$101,0)),Availability!$D$2:$D$201,"Available")&gt;0,"OK","Not available"))</f>
        <v/>
      </c>
      <c r="H5" s="5">
        <f>IF(A5="","",IF(SUMPRODUCT(($C$2:$C$201=C5)*($A$2:$A$201&lt;&gt;A5)*(IFERROR(INDEX('Required shifts'!$C$2:$C$101,MATCH($B$2:$B$201,'Required shifts'!$A$2:$A$101,0)),0)&lt;INDEX('Required shifts'!$D$2:$D$101,MATCH(B5,'Required shifts'!$A$2:$A$101,0)))*(IFERROR(INDEX('Required shifts'!$D$2:$D$101,MATCH($B$2:$B$201,'Required shifts'!$A$2:$A$101,0)),0)&gt;INDEX('Required shifts'!$C$2:$C$101,MATCH(B5,'Required shifts'!$A$2:$A$101,0))))&gt;0,"Overlap","OK"))</f>
        <v/>
      </c>
      <c r="I5" s="5">
        <f>IF(A5="","",IF(SUMPRODUCT(($C$2:$C$201=C5)*($A$2:$A$201&lt;&gt;A5)*(IFERROR(INDEX('Required shifts'!$D$2:$D$101,MATCH($B$2:$B$201,'Required shifts'!$A$2:$A$101,0)),0)&lt;=INDEX('Required shifts'!$C$2:$C$101,MATCH(B5,'Required shifts'!$A$2:$A$101,0)))*(IFERROR(INDEX('Required shifts'!$D$2:$D$101,MATCH($B$2:$B$201,'Required shifts'!$A$2:$A$101,0)),0)&gt;INDEX('Required shifts'!$C$2:$C$101,MATCH(B5,'Required shifts'!$A$2:$A$101,0))-Settings!$B$3/24))&gt;0,"Below "&amp;Settings!$B$3&amp;"h threshold","OK"))</f>
        <v/>
      </c>
      <c r="J5" s="5">
        <f>IF(A5="","",IF(COUNTIFS(Eligibility!$A$2:$A$301,C5,Eligibility!$B$2:$B$301,"Skill",Eligibility!$C$2:$C$301,INDEX('Required shifts'!$F$2:$F$101,MATCH(B5,'Required shifts'!$A$2:$A$101,0)),Eligibility!$D$2:$D$301,"Current")&gt;0,"OK","Missing skill"))</f>
        <v/>
      </c>
      <c r="K5" s="5">
        <f>IF(A5="","",IF(COUNTIFS(Eligibility!$A$2:$A$301,C5,Eligibility!$B$2:$B$301,"Site permission",Eligibility!$C$2:$C$301,INDEX('Required shifts'!$G$2:$G$101,MATCH(B5,'Required shifts'!$A$2:$A$101,0)),Eligibility!$D$2:$D$301,"Current")&gt;0,"OK","Missing permission"))</f>
        <v/>
      </c>
      <c r="L5" s="5">
        <f>IF(A5="","",IF(COUNTIF(F5:K5,"&lt;&gt;OK")=0,"OK","CHECK - "&amp;TEXTJOIN("; ",TRUE,IF(F5:K5&lt;&gt;"OK",F5:K5,""))))</f>
        <v/>
      </c>
    </row>
    <row r="6">
      <c r="D6" s="5">
        <f>IFERROR(INDEX(People!$B$2:$B$101,MATCH(C6,People!$A$2:$A$101,0)),"")</f>
        <v/>
      </c>
      <c r="E6" s="5">
        <f>IFERROR((INDEX('Required shifts'!$D$2:$D$101,MATCH(B6,'Required shifts'!$A$2:$A$101,0))-INDEX('Required shifts'!$C$2:$C$101,MATCH(B6,'Required shifts'!$A$2:$A$101,0)))*24,"")</f>
        <v/>
      </c>
      <c r="F6" s="5">
        <f>IF(A6="","",IF(COUNTIF('Required shifts'!$A$2:$A$101,B6)=0,"Unknown shift",IF(COUNTIF(People!$A$2:$A$101,C6)=0,"Unknown worker","OK")))</f>
        <v/>
      </c>
      <c r="G6" s="5">
        <f>IF(A6="","",IF(COUNTIFS(Availability!$A$2:$A$201,C6,Availability!$B$2:$B$201,"&lt;="&amp;INDEX('Required shifts'!$C$2:$C$101,MATCH(B6,'Required shifts'!$A$2:$A$101,0)),Availability!$C$2:$C$201,"&gt;="&amp;INDEX('Required shifts'!$D$2:$D$101,MATCH(B6,'Required shifts'!$A$2:$A$101,0)),Availability!$D$2:$D$201,"Available")&gt;0,"OK","Not available"))</f>
        <v/>
      </c>
      <c r="H6" s="5">
        <f>IF(A6="","",IF(SUMPRODUCT(($C$2:$C$201=C6)*($A$2:$A$201&lt;&gt;A6)*(IFERROR(INDEX('Required shifts'!$C$2:$C$101,MATCH($B$2:$B$201,'Required shifts'!$A$2:$A$101,0)),0)&lt;INDEX('Required shifts'!$D$2:$D$101,MATCH(B6,'Required shifts'!$A$2:$A$101,0)))*(IFERROR(INDEX('Required shifts'!$D$2:$D$101,MATCH($B$2:$B$201,'Required shifts'!$A$2:$A$101,0)),0)&gt;INDEX('Required shifts'!$C$2:$C$101,MATCH(B6,'Required shifts'!$A$2:$A$101,0))))&gt;0,"Overlap","OK"))</f>
        <v/>
      </c>
      <c r="I6" s="5">
        <f>IF(A6="","",IF(SUMPRODUCT(($C$2:$C$201=C6)*($A$2:$A$201&lt;&gt;A6)*(IFERROR(INDEX('Required shifts'!$D$2:$D$101,MATCH($B$2:$B$201,'Required shifts'!$A$2:$A$101,0)),0)&lt;=INDEX('Required shifts'!$C$2:$C$101,MATCH(B6,'Required shifts'!$A$2:$A$101,0)))*(IFERROR(INDEX('Required shifts'!$D$2:$D$101,MATCH($B$2:$B$201,'Required shifts'!$A$2:$A$101,0)),0)&gt;INDEX('Required shifts'!$C$2:$C$101,MATCH(B6,'Required shifts'!$A$2:$A$101,0))-Settings!$B$3/24))&gt;0,"Below "&amp;Settings!$B$3&amp;"h threshold","OK"))</f>
        <v/>
      </c>
      <c r="J6" s="5">
        <f>IF(A6="","",IF(COUNTIFS(Eligibility!$A$2:$A$301,C6,Eligibility!$B$2:$B$301,"Skill",Eligibility!$C$2:$C$301,INDEX('Required shifts'!$F$2:$F$101,MATCH(B6,'Required shifts'!$A$2:$A$101,0)),Eligibility!$D$2:$D$301,"Current")&gt;0,"OK","Missing skill"))</f>
        <v/>
      </c>
      <c r="K6" s="5">
        <f>IF(A6="","",IF(COUNTIFS(Eligibility!$A$2:$A$301,C6,Eligibility!$B$2:$B$301,"Site permission",Eligibility!$C$2:$C$301,INDEX('Required shifts'!$G$2:$G$101,MATCH(B6,'Required shifts'!$A$2:$A$101,0)),Eligibility!$D$2:$D$301,"Current")&gt;0,"OK","Missing permission"))</f>
        <v/>
      </c>
      <c r="L6" s="5">
        <f>IF(A6="","",IF(COUNTIF(F6:K6,"&lt;&gt;OK")=0,"OK","CHECK - "&amp;TEXTJOIN("; ",TRUE,IF(F6:K6&lt;&gt;"OK",F6:K6,""))))</f>
        <v/>
      </c>
    </row>
    <row r="7">
      <c r="D7" s="5">
        <f>IFERROR(INDEX(People!$B$2:$B$101,MATCH(C7,People!$A$2:$A$101,0)),"")</f>
        <v/>
      </c>
      <c r="E7" s="5">
        <f>IFERROR((INDEX('Required shifts'!$D$2:$D$101,MATCH(B7,'Required shifts'!$A$2:$A$101,0))-INDEX('Required shifts'!$C$2:$C$101,MATCH(B7,'Required shifts'!$A$2:$A$101,0)))*24,"")</f>
        <v/>
      </c>
      <c r="F7" s="5">
        <f>IF(A7="","",IF(COUNTIF('Required shifts'!$A$2:$A$101,B7)=0,"Unknown shift",IF(COUNTIF(People!$A$2:$A$101,C7)=0,"Unknown worker","OK")))</f>
        <v/>
      </c>
      <c r="G7" s="5">
        <f>IF(A7="","",IF(COUNTIFS(Availability!$A$2:$A$201,C7,Availability!$B$2:$B$201,"&lt;="&amp;INDEX('Required shifts'!$C$2:$C$101,MATCH(B7,'Required shifts'!$A$2:$A$101,0)),Availability!$C$2:$C$201,"&gt;="&amp;INDEX('Required shifts'!$D$2:$D$101,MATCH(B7,'Required shifts'!$A$2:$A$101,0)),Availability!$D$2:$D$201,"Available")&gt;0,"OK","Not available"))</f>
        <v/>
      </c>
      <c r="H7" s="5">
        <f>IF(A7="","",IF(SUMPRODUCT(($C$2:$C$201=C7)*($A$2:$A$201&lt;&gt;A7)*(IFERROR(INDEX('Required shifts'!$C$2:$C$101,MATCH($B$2:$B$201,'Required shifts'!$A$2:$A$101,0)),0)&lt;INDEX('Required shifts'!$D$2:$D$101,MATCH(B7,'Required shifts'!$A$2:$A$101,0)))*(IFERROR(INDEX('Required shifts'!$D$2:$D$101,MATCH($B$2:$B$201,'Required shifts'!$A$2:$A$101,0)),0)&gt;INDEX('Required shifts'!$C$2:$C$101,MATCH(B7,'Required shifts'!$A$2:$A$101,0))))&gt;0,"Overlap","OK"))</f>
        <v/>
      </c>
      <c r="I7" s="5">
        <f>IF(A7="","",IF(SUMPRODUCT(($C$2:$C$201=C7)*($A$2:$A$201&lt;&gt;A7)*(IFERROR(INDEX('Required shifts'!$D$2:$D$101,MATCH($B$2:$B$201,'Required shifts'!$A$2:$A$101,0)),0)&lt;=INDEX('Required shifts'!$C$2:$C$101,MATCH(B7,'Required shifts'!$A$2:$A$101,0)))*(IFERROR(INDEX('Required shifts'!$D$2:$D$101,MATCH($B$2:$B$201,'Required shifts'!$A$2:$A$101,0)),0)&gt;INDEX('Required shifts'!$C$2:$C$101,MATCH(B7,'Required shifts'!$A$2:$A$101,0))-Settings!$B$3/24))&gt;0,"Below "&amp;Settings!$B$3&amp;"h threshold","OK"))</f>
        <v/>
      </c>
      <c r="J7" s="5">
        <f>IF(A7="","",IF(COUNTIFS(Eligibility!$A$2:$A$301,C7,Eligibility!$B$2:$B$301,"Skill",Eligibility!$C$2:$C$301,INDEX('Required shifts'!$F$2:$F$101,MATCH(B7,'Required shifts'!$A$2:$A$101,0)),Eligibility!$D$2:$D$301,"Current")&gt;0,"OK","Missing skill"))</f>
        <v/>
      </c>
      <c r="K7" s="5">
        <f>IF(A7="","",IF(COUNTIFS(Eligibility!$A$2:$A$301,C7,Eligibility!$B$2:$B$301,"Site permission",Eligibility!$C$2:$C$301,INDEX('Required shifts'!$G$2:$G$101,MATCH(B7,'Required shifts'!$A$2:$A$101,0)),Eligibility!$D$2:$D$301,"Current")&gt;0,"OK","Missing permission"))</f>
        <v/>
      </c>
      <c r="L7" s="5">
        <f>IF(A7="","",IF(COUNTIF(F7:K7,"&lt;&gt;OK")=0,"OK","CHECK - "&amp;TEXTJOIN("; ",TRUE,IF(F7:K7&lt;&gt;"OK",F7:K7,""))))</f>
        <v/>
      </c>
    </row>
    <row r="8">
      <c r="D8" s="5">
        <f>IFERROR(INDEX(People!$B$2:$B$101,MATCH(C8,People!$A$2:$A$101,0)),"")</f>
        <v/>
      </c>
      <c r="E8" s="5">
        <f>IFERROR((INDEX('Required shifts'!$D$2:$D$101,MATCH(B8,'Required shifts'!$A$2:$A$101,0))-INDEX('Required shifts'!$C$2:$C$101,MATCH(B8,'Required shifts'!$A$2:$A$101,0)))*24,"")</f>
        <v/>
      </c>
      <c r="F8" s="5">
        <f>IF(A8="","",IF(COUNTIF('Required shifts'!$A$2:$A$101,B8)=0,"Unknown shift",IF(COUNTIF(People!$A$2:$A$101,C8)=0,"Unknown worker","OK")))</f>
        <v/>
      </c>
      <c r="G8" s="5">
        <f>IF(A8="","",IF(COUNTIFS(Availability!$A$2:$A$201,C8,Availability!$B$2:$B$201,"&lt;="&amp;INDEX('Required shifts'!$C$2:$C$101,MATCH(B8,'Required shifts'!$A$2:$A$101,0)),Availability!$C$2:$C$201,"&gt;="&amp;INDEX('Required shifts'!$D$2:$D$101,MATCH(B8,'Required shifts'!$A$2:$A$101,0)),Availability!$D$2:$D$201,"Available")&gt;0,"OK","Not available"))</f>
        <v/>
      </c>
      <c r="H8" s="5">
        <f>IF(A8="","",IF(SUMPRODUCT(($C$2:$C$201=C8)*($A$2:$A$201&lt;&gt;A8)*(IFERROR(INDEX('Required shifts'!$C$2:$C$101,MATCH($B$2:$B$201,'Required shifts'!$A$2:$A$101,0)),0)&lt;INDEX('Required shifts'!$D$2:$D$101,MATCH(B8,'Required shifts'!$A$2:$A$101,0)))*(IFERROR(INDEX('Required shifts'!$D$2:$D$101,MATCH($B$2:$B$201,'Required shifts'!$A$2:$A$101,0)),0)&gt;INDEX('Required shifts'!$C$2:$C$101,MATCH(B8,'Required shifts'!$A$2:$A$101,0))))&gt;0,"Overlap","OK"))</f>
        <v/>
      </c>
      <c r="I8" s="5">
        <f>IF(A8="","",IF(SUMPRODUCT(($C$2:$C$201=C8)*($A$2:$A$201&lt;&gt;A8)*(IFERROR(INDEX('Required shifts'!$D$2:$D$101,MATCH($B$2:$B$201,'Required shifts'!$A$2:$A$101,0)),0)&lt;=INDEX('Required shifts'!$C$2:$C$101,MATCH(B8,'Required shifts'!$A$2:$A$101,0)))*(IFERROR(INDEX('Required shifts'!$D$2:$D$101,MATCH($B$2:$B$201,'Required shifts'!$A$2:$A$101,0)),0)&gt;INDEX('Required shifts'!$C$2:$C$101,MATCH(B8,'Required shifts'!$A$2:$A$101,0))-Settings!$B$3/24))&gt;0,"Below "&amp;Settings!$B$3&amp;"h threshold","OK"))</f>
        <v/>
      </c>
      <c r="J8" s="5">
        <f>IF(A8="","",IF(COUNTIFS(Eligibility!$A$2:$A$301,C8,Eligibility!$B$2:$B$301,"Skill",Eligibility!$C$2:$C$301,INDEX('Required shifts'!$F$2:$F$101,MATCH(B8,'Required shifts'!$A$2:$A$101,0)),Eligibility!$D$2:$D$301,"Current")&gt;0,"OK","Missing skill"))</f>
        <v/>
      </c>
      <c r="K8" s="5">
        <f>IF(A8="","",IF(COUNTIFS(Eligibility!$A$2:$A$301,C8,Eligibility!$B$2:$B$301,"Site permission",Eligibility!$C$2:$C$301,INDEX('Required shifts'!$G$2:$G$101,MATCH(B8,'Required shifts'!$A$2:$A$101,0)),Eligibility!$D$2:$D$301,"Current")&gt;0,"OK","Missing permission"))</f>
        <v/>
      </c>
      <c r="L8" s="5">
        <f>IF(A8="","",IF(COUNTIF(F8:K8,"&lt;&gt;OK")=0,"OK","CHECK - "&amp;TEXTJOIN("; ",TRUE,IF(F8:K8&lt;&gt;"OK",F8:K8,""))))</f>
        <v/>
      </c>
    </row>
    <row r="9">
      <c r="D9" s="5">
        <f>IFERROR(INDEX(People!$B$2:$B$101,MATCH(C9,People!$A$2:$A$101,0)),"")</f>
        <v/>
      </c>
      <c r="E9" s="5">
        <f>IFERROR((INDEX('Required shifts'!$D$2:$D$101,MATCH(B9,'Required shifts'!$A$2:$A$101,0))-INDEX('Required shifts'!$C$2:$C$101,MATCH(B9,'Required shifts'!$A$2:$A$101,0)))*24,"")</f>
        <v/>
      </c>
      <c r="F9" s="5">
        <f>IF(A9="","",IF(COUNTIF('Required shifts'!$A$2:$A$101,B9)=0,"Unknown shift",IF(COUNTIF(People!$A$2:$A$101,C9)=0,"Unknown worker","OK")))</f>
        <v/>
      </c>
      <c r="G9" s="5">
        <f>IF(A9="","",IF(COUNTIFS(Availability!$A$2:$A$201,C9,Availability!$B$2:$B$201,"&lt;="&amp;INDEX('Required shifts'!$C$2:$C$101,MATCH(B9,'Required shifts'!$A$2:$A$101,0)),Availability!$C$2:$C$201,"&gt;="&amp;INDEX('Required shifts'!$D$2:$D$101,MATCH(B9,'Required shifts'!$A$2:$A$101,0)),Availability!$D$2:$D$201,"Available")&gt;0,"OK","Not available"))</f>
        <v/>
      </c>
      <c r="H9" s="5">
        <f>IF(A9="","",IF(SUMPRODUCT(($C$2:$C$201=C9)*($A$2:$A$201&lt;&gt;A9)*(IFERROR(INDEX('Required shifts'!$C$2:$C$101,MATCH($B$2:$B$201,'Required shifts'!$A$2:$A$101,0)),0)&lt;INDEX('Required shifts'!$D$2:$D$101,MATCH(B9,'Required shifts'!$A$2:$A$101,0)))*(IFERROR(INDEX('Required shifts'!$D$2:$D$101,MATCH($B$2:$B$201,'Required shifts'!$A$2:$A$101,0)),0)&gt;INDEX('Required shifts'!$C$2:$C$101,MATCH(B9,'Required shifts'!$A$2:$A$101,0))))&gt;0,"Overlap","OK"))</f>
        <v/>
      </c>
      <c r="I9" s="5">
        <f>IF(A9="","",IF(SUMPRODUCT(($C$2:$C$201=C9)*($A$2:$A$201&lt;&gt;A9)*(IFERROR(INDEX('Required shifts'!$D$2:$D$101,MATCH($B$2:$B$201,'Required shifts'!$A$2:$A$101,0)),0)&lt;=INDEX('Required shifts'!$C$2:$C$101,MATCH(B9,'Required shifts'!$A$2:$A$101,0)))*(IFERROR(INDEX('Required shifts'!$D$2:$D$101,MATCH($B$2:$B$201,'Required shifts'!$A$2:$A$101,0)),0)&gt;INDEX('Required shifts'!$C$2:$C$101,MATCH(B9,'Required shifts'!$A$2:$A$101,0))-Settings!$B$3/24))&gt;0,"Below "&amp;Settings!$B$3&amp;"h threshold","OK"))</f>
        <v/>
      </c>
      <c r="J9" s="5">
        <f>IF(A9="","",IF(COUNTIFS(Eligibility!$A$2:$A$301,C9,Eligibility!$B$2:$B$301,"Skill",Eligibility!$C$2:$C$301,INDEX('Required shifts'!$F$2:$F$101,MATCH(B9,'Required shifts'!$A$2:$A$101,0)),Eligibility!$D$2:$D$301,"Current")&gt;0,"OK","Missing skill"))</f>
        <v/>
      </c>
      <c r="K9" s="5">
        <f>IF(A9="","",IF(COUNTIFS(Eligibility!$A$2:$A$301,C9,Eligibility!$B$2:$B$301,"Site permission",Eligibility!$C$2:$C$301,INDEX('Required shifts'!$G$2:$G$101,MATCH(B9,'Required shifts'!$A$2:$A$101,0)),Eligibility!$D$2:$D$301,"Current")&gt;0,"OK","Missing permission"))</f>
        <v/>
      </c>
      <c r="L9" s="5">
        <f>IF(A9="","",IF(COUNTIF(F9:K9,"&lt;&gt;OK")=0,"OK","CHECK - "&amp;TEXTJOIN("; ",TRUE,IF(F9:K9&lt;&gt;"OK",F9:K9,""))))</f>
        <v/>
      </c>
    </row>
    <row r="10">
      <c r="D10" s="5">
        <f>IFERROR(INDEX(People!$B$2:$B$101,MATCH(C10,People!$A$2:$A$101,0)),"")</f>
        <v/>
      </c>
      <c r="E10" s="5">
        <f>IFERROR((INDEX('Required shifts'!$D$2:$D$101,MATCH(B10,'Required shifts'!$A$2:$A$101,0))-INDEX('Required shifts'!$C$2:$C$101,MATCH(B10,'Required shifts'!$A$2:$A$101,0)))*24,"")</f>
        <v/>
      </c>
      <c r="F10" s="5">
        <f>IF(A10="","",IF(COUNTIF('Required shifts'!$A$2:$A$101,B10)=0,"Unknown shift",IF(COUNTIF(People!$A$2:$A$101,C10)=0,"Unknown worker","OK")))</f>
        <v/>
      </c>
      <c r="G10" s="5">
        <f>IF(A10="","",IF(COUNTIFS(Availability!$A$2:$A$201,C10,Availability!$B$2:$B$201,"&lt;="&amp;INDEX('Required shifts'!$C$2:$C$101,MATCH(B10,'Required shifts'!$A$2:$A$101,0)),Availability!$C$2:$C$201,"&gt;="&amp;INDEX('Required shifts'!$D$2:$D$101,MATCH(B10,'Required shifts'!$A$2:$A$101,0)),Availability!$D$2:$D$201,"Available")&gt;0,"OK","Not available"))</f>
        <v/>
      </c>
      <c r="H10" s="5">
        <f>IF(A10="","",IF(SUMPRODUCT(($C$2:$C$201=C10)*($A$2:$A$201&lt;&gt;A10)*(IFERROR(INDEX('Required shifts'!$C$2:$C$101,MATCH($B$2:$B$201,'Required shifts'!$A$2:$A$101,0)),0)&lt;INDEX('Required shifts'!$D$2:$D$101,MATCH(B10,'Required shifts'!$A$2:$A$101,0)))*(IFERROR(INDEX('Required shifts'!$D$2:$D$101,MATCH($B$2:$B$201,'Required shifts'!$A$2:$A$101,0)),0)&gt;INDEX('Required shifts'!$C$2:$C$101,MATCH(B10,'Required shifts'!$A$2:$A$101,0))))&gt;0,"Overlap","OK"))</f>
        <v/>
      </c>
      <c r="I10" s="5">
        <f>IF(A10="","",IF(SUMPRODUCT(($C$2:$C$201=C10)*($A$2:$A$201&lt;&gt;A10)*(IFERROR(INDEX('Required shifts'!$D$2:$D$101,MATCH($B$2:$B$201,'Required shifts'!$A$2:$A$101,0)),0)&lt;=INDEX('Required shifts'!$C$2:$C$101,MATCH(B10,'Required shifts'!$A$2:$A$101,0)))*(IFERROR(INDEX('Required shifts'!$D$2:$D$101,MATCH($B$2:$B$201,'Required shifts'!$A$2:$A$101,0)),0)&gt;INDEX('Required shifts'!$C$2:$C$101,MATCH(B10,'Required shifts'!$A$2:$A$101,0))-Settings!$B$3/24))&gt;0,"Below "&amp;Settings!$B$3&amp;"h threshold","OK"))</f>
        <v/>
      </c>
      <c r="J10" s="5">
        <f>IF(A10="","",IF(COUNTIFS(Eligibility!$A$2:$A$301,C10,Eligibility!$B$2:$B$301,"Skill",Eligibility!$C$2:$C$301,INDEX('Required shifts'!$F$2:$F$101,MATCH(B10,'Required shifts'!$A$2:$A$101,0)),Eligibility!$D$2:$D$301,"Current")&gt;0,"OK","Missing skill"))</f>
        <v/>
      </c>
      <c r="K10" s="5">
        <f>IF(A10="","",IF(COUNTIFS(Eligibility!$A$2:$A$301,C10,Eligibility!$B$2:$B$301,"Site permission",Eligibility!$C$2:$C$301,INDEX('Required shifts'!$G$2:$G$101,MATCH(B10,'Required shifts'!$A$2:$A$101,0)),Eligibility!$D$2:$D$301,"Current")&gt;0,"OK","Missing permission"))</f>
        <v/>
      </c>
      <c r="L10" s="5">
        <f>IF(A10="","",IF(COUNTIF(F10:K10,"&lt;&gt;OK")=0,"OK","CHECK - "&amp;TEXTJOIN("; ",TRUE,IF(F10:K10&lt;&gt;"OK",F10:K10,""))))</f>
        <v/>
      </c>
    </row>
    <row r="11">
      <c r="D11" s="5">
        <f>IFERROR(INDEX(People!$B$2:$B$101,MATCH(C11,People!$A$2:$A$101,0)),"")</f>
        <v/>
      </c>
      <c r="E11" s="5">
        <f>IFERROR((INDEX('Required shifts'!$D$2:$D$101,MATCH(B11,'Required shifts'!$A$2:$A$101,0))-INDEX('Required shifts'!$C$2:$C$101,MATCH(B11,'Required shifts'!$A$2:$A$101,0)))*24,"")</f>
        <v/>
      </c>
      <c r="F11" s="5">
        <f>IF(A11="","",IF(COUNTIF('Required shifts'!$A$2:$A$101,B11)=0,"Unknown shift",IF(COUNTIF(People!$A$2:$A$101,C11)=0,"Unknown worker","OK")))</f>
        <v/>
      </c>
      <c r="G11" s="5">
        <f>IF(A11="","",IF(COUNTIFS(Availability!$A$2:$A$201,C11,Availability!$B$2:$B$201,"&lt;="&amp;INDEX('Required shifts'!$C$2:$C$101,MATCH(B11,'Required shifts'!$A$2:$A$101,0)),Availability!$C$2:$C$201,"&gt;="&amp;INDEX('Required shifts'!$D$2:$D$101,MATCH(B11,'Required shifts'!$A$2:$A$101,0)),Availability!$D$2:$D$201,"Available")&gt;0,"OK","Not available"))</f>
        <v/>
      </c>
      <c r="H11" s="5">
        <f>IF(A11="","",IF(SUMPRODUCT(($C$2:$C$201=C11)*($A$2:$A$201&lt;&gt;A11)*(IFERROR(INDEX('Required shifts'!$C$2:$C$101,MATCH($B$2:$B$201,'Required shifts'!$A$2:$A$101,0)),0)&lt;INDEX('Required shifts'!$D$2:$D$101,MATCH(B11,'Required shifts'!$A$2:$A$101,0)))*(IFERROR(INDEX('Required shifts'!$D$2:$D$101,MATCH($B$2:$B$201,'Required shifts'!$A$2:$A$101,0)),0)&gt;INDEX('Required shifts'!$C$2:$C$101,MATCH(B11,'Required shifts'!$A$2:$A$101,0))))&gt;0,"Overlap","OK"))</f>
        <v/>
      </c>
      <c r="I11" s="5">
        <f>IF(A11="","",IF(SUMPRODUCT(($C$2:$C$201=C11)*($A$2:$A$201&lt;&gt;A11)*(IFERROR(INDEX('Required shifts'!$D$2:$D$101,MATCH($B$2:$B$201,'Required shifts'!$A$2:$A$101,0)),0)&lt;=INDEX('Required shifts'!$C$2:$C$101,MATCH(B11,'Required shifts'!$A$2:$A$101,0)))*(IFERROR(INDEX('Required shifts'!$D$2:$D$101,MATCH($B$2:$B$201,'Required shifts'!$A$2:$A$101,0)),0)&gt;INDEX('Required shifts'!$C$2:$C$101,MATCH(B11,'Required shifts'!$A$2:$A$101,0))-Settings!$B$3/24))&gt;0,"Below "&amp;Settings!$B$3&amp;"h threshold","OK"))</f>
        <v/>
      </c>
      <c r="J11" s="5">
        <f>IF(A11="","",IF(COUNTIFS(Eligibility!$A$2:$A$301,C11,Eligibility!$B$2:$B$301,"Skill",Eligibility!$C$2:$C$301,INDEX('Required shifts'!$F$2:$F$101,MATCH(B11,'Required shifts'!$A$2:$A$101,0)),Eligibility!$D$2:$D$301,"Current")&gt;0,"OK","Missing skill"))</f>
        <v/>
      </c>
      <c r="K11" s="5">
        <f>IF(A11="","",IF(COUNTIFS(Eligibility!$A$2:$A$301,C11,Eligibility!$B$2:$B$301,"Site permission",Eligibility!$C$2:$C$301,INDEX('Required shifts'!$G$2:$G$101,MATCH(B11,'Required shifts'!$A$2:$A$101,0)),Eligibility!$D$2:$D$301,"Current")&gt;0,"OK","Missing permission"))</f>
        <v/>
      </c>
      <c r="L11" s="5">
        <f>IF(A11="","",IF(COUNTIF(F11:K11,"&lt;&gt;OK")=0,"OK","CHECK - "&amp;TEXTJOIN("; ",TRUE,IF(F11:K11&lt;&gt;"OK",F11:K11,""))))</f>
        <v/>
      </c>
    </row>
    <row r="12">
      <c r="D12" s="5">
        <f>IFERROR(INDEX(People!$B$2:$B$101,MATCH(C12,People!$A$2:$A$101,0)),"")</f>
        <v/>
      </c>
      <c r="E12" s="5">
        <f>IFERROR((INDEX('Required shifts'!$D$2:$D$101,MATCH(B12,'Required shifts'!$A$2:$A$101,0))-INDEX('Required shifts'!$C$2:$C$101,MATCH(B12,'Required shifts'!$A$2:$A$101,0)))*24,"")</f>
        <v/>
      </c>
      <c r="F12" s="5">
        <f>IF(A12="","",IF(COUNTIF('Required shifts'!$A$2:$A$101,B12)=0,"Unknown shift",IF(COUNTIF(People!$A$2:$A$101,C12)=0,"Unknown worker","OK")))</f>
        <v/>
      </c>
      <c r="G12" s="5">
        <f>IF(A12="","",IF(COUNTIFS(Availability!$A$2:$A$201,C12,Availability!$B$2:$B$201,"&lt;="&amp;INDEX('Required shifts'!$C$2:$C$101,MATCH(B12,'Required shifts'!$A$2:$A$101,0)),Availability!$C$2:$C$201,"&gt;="&amp;INDEX('Required shifts'!$D$2:$D$101,MATCH(B12,'Required shifts'!$A$2:$A$101,0)),Availability!$D$2:$D$201,"Available")&gt;0,"OK","Not available"))</f>
        <v/>
      </c>
      <c r="H12" s="5">
        <f>IF(A12="","",IF(SUMPRODUCT(($C$2:$C$201=C12)*($A$2:$A$201&lt;&gt;A12)*(IFERROR(INDEX('Required shifts'!$C$2:$C$101,MATCH($B$2:$B$201,'Required shifts'!$A$2:$A$101,0)),0)&lt;INDEX('Required shifts'!$D$2:$D$101,MATCH(B12,'Required shifts'!$A$2:$A$101,0)))*(IFERROR(INDEX('Required shifts'!$D$2:$D$101,MATCH($B$2:$B$201,'Required shifts'!$A$2:$A$101,0)),0)&gt;INDEX('Required shifts'!$C$2:$C$101,MATCH(B12,'Required shifts'!$A$2:$A$101,0))))&gt;0,"Overlap","OK"))</f>
        <v/>
      </c>
      <c r="I12" s="5">
        <f>IF(A12="","",IF(SUMPRODUCT(($C$2:$C$201=C12)*($A$2:$A$201&lt;&gt;A12)*(IFERROR(INDEX('Required shifts'!$D$2:$D$101,MATCH($B$2:$B$201,'Required shifts'!$A$2:$A$101,0)),0)&lt;=INDEX('Required shifts'!$C$2:$C$101,MATCH(B12,'Required shifts'!$A$2:$A$101,0)))*(IFERROR(INDEX('Required shifts'!$D$2:$D$101,MATCH($B$2:$B$201,'Required shifts'!$A$2:$A$101,0)),0)&gt;INDEX('Required shifts'!$C$2:$C$101,MATCH(B12,'Required shifts'!$A$2:$A$101,0))-Settings!$B$3/24))&gt;0,"Below "&amp;Settings!$B$3&amp;"h threshold","OK"))</f>
        <v/>
      </c>
      <c r="J12" s="5">
        <f>IF(A12="","",IF(COUNTIFS(Eligibility!$A$2:$A$301,C12,Eligibility!$B$2:$B$301,"Skill",Eligibility!$C$2:$C$301,INDEX('Required shifts'!$F$2:$F$101,MATCH(B12,'Required shifts'!$A$2:$A$101,0)),Eligibility!$D$2:$D$301,"Current")&gt;0,"OK","Missing skill"))</f>
        <v/>
      </c>
      <c r="K12" s="5">
        <f>IF(A12="","",IF(COUNTIFS(Eligibility!$A$2:$A$301,C12,Eligibility!$B$2:$B$301,"Site permission",Eligibility!$C$2:$C$301,INDEX('Required shifts'!$G$2:$G$101,MATCH(B12,'Required shifts'!$A$2:$A$101,0)),Eligibility!$D$2:$D$301,"Current")&gt;0,"OK","Missing permission"))</f>
        <v/>
      </c>
      <c r="L12" s="5">
        <f>IF(A12="","",IF(COUNTIF(F12:K12,"&lt;&gt;OK")=0,"OK","CHECK - "&amp;TEXTJOIN("; ",TRUE,IF(F12:K12&lt;&gt;"OK",F12:K12,""))))</f>
        <v/>
      </c>
    </row>
    <row r="13">
      <c r="D13" s="5">
        <f>IFERROR(INDEX(People!$B$2:$B$101,MATCH(C13,People!$A$2:$A$101,0)),"")</f>
        <v/>
      </c>
      <c r="E13" s="5">
        <f>IFERROR((INDEX('Required shifts'!$D$2:$D$101,MATCH(B13,'Required shifts'!$A$2:$A$101,0))-INDEX('Required shifts'!$C$2:$C$101,MATCH(B13,'Required shifts'!$A$2:$A$101,0)))*24,"")</f>
        <v/>
      </c>
      <c r="F13" s="5">
        <f>IF(A13="","",IF(COUNTIF('Required shifts'!$A$2:$A$101,B13)=0,"Unknown shift",IF(COUNTIF(People!$A$2:$A$101,C13)=0,"Unknown worker","OK")))</f>
        <v/>
      </c>
      <c r="G13" s="5">
        <f>IF(A13="","",IF(COUNTIFS(Availability!$A$2:$A$201,C13,Availability!$B$2:$B$201,"&lt;="&amp;INDEX('Required shifts'!$C$2:$C$101,MATCH(B13,'Required shifts'!$A$2:$A$101,0)),Availability!$C$2:$C$201,"&gt;="&amp;INDEX('Required shifts'!$D$2:$D$101,MATCH(B13,'Required shifts'!$A$2:$A$101,0)),Availability!$D$2:$D$201,"Available")&gt;0,"OK","Not available"))</f>
        <v/>
      </c>
      <c r="H13" s="5">
        <f>IF(A13="","",IF(SUMPRODUCT(($C$2:$C$201=C13)*($A$2:$A$201&lt;&gt;A13)*(IFERROR(INDEX('Required shifts'!$C$2:$C$101,MATCH($B$2:$B$201,'Required shifts'!$A$2:$A$101,0)),0)&lt;INDEX('Required shifts'!$D$2:$D$101,MATCH(B13,'Required shifts'!$A$2:$A$101,0)))*(IFERROR(INDEX('Required shifts'!$D$2:$D$101,MATCH($B$2:$B$201,'Required shifts'!$A$2:$A$101,0)),0)&gt;INDEX('Required shifts'!$C$2:$C$101,MATCH(B13,'Required shifts'!$A$2:$A$101,0))))&gt;0,"Overlap","OK"))</f>
        <v/>
      </c>
      <c r="I13" s="5">
        <f>IF(A13="","",IF(SUMPRODUCT(($C$2:$C$201=C13)*($A$2:$A$201&lt;&gt;A13)*(IFERROR(INDEX('Required shifts'!$D$2:$D$101,MATCH($B$2:$B$201,'Required shifts'!$A$2:$A$101,0)),0)&lt;=INDEX('Required shifts'!$C$2:$C$101,MATCH(B13,'Required shifts'!$A$2:$A$101,0)))*(IFERROR(INDEX('Required shifts'!$D$2:$D$101,MATCH($B$2:$B$201,'Required shifts'!$A$2:$A$101,0)),0)&gt;INDEX('Required shifts'!$C$2:$C$101,MATCH(B13,'Required shifts'!$A$2:$A$101,0))-Settings!$B$3/24))&gt;0,"Below "&amp;Settings!$B$3&amp;"h threshold","OK"))</f>
        <v/>
      </c>
      <c r="J13" s="5">
        <f>IF(A13="","",IF(COUNTIFS(Eligibility!$A$2:$A$301,C13,Eligibility!$B$2:$B$301,"Skill",Eligibility!$C$2:$C$301,INDEX('Required shifts'!$F$2:$F$101,MATCH(B13,'Required shifts'!$A$2:$A$101,0)),Eligibility!$D$2:$D$301,"Current")&gt;0,"OK","Missing skill"))</f>
        <v/>
      </c>
      <c r="K13" s="5">
        <f>IF(A13="","",IF(COUNTIFS(Eligibility!$A$2:$A$301,C13,Eligibility!$B$2:$B$301,"Site permission",Eligibility!$C$2:$C$301,INDEX('Required shifts'!$G$2:$G$101,MATCH(B13,'Required shifts'!$A$2:$A$101,0)),Eligibility!$D$2:$D$301,"Current")&gt;0,"OK","Missing permission"))</f>
        <v/>
      </c>
      <c r="L13" s="5">
        <f>IF(A13="","",IF(COUNTIF(F13:K13,"&lt;&gt;OK")=0,"OK","CHECK - "&amp;TEXTJOIN("; ",TRUE,IF(F13:K13&lt;&gt;"OK",F13:K13,""))))</f>
        <v/>
      </c>
    </row>
    <row r="14">
      <c r="D14" s="5">
        <f>IFERROR(INDEX(People!$B$2:$B$101,MATCH(C14,People!$A$2:$A$101,0)),"")</f>
        <v/>
      </c>
      <c r="E14" s="5">
        <f>IFERROR((INDEX('Required shifts'!$D$2:$D$101,MATCH(B14,'Required shifts'!$A$2:$A$101,0))-INDEX('Required shifts'!$C$2:$C$101,MATCH(B14,'Required shifts'!$A$2:$A$101,0)))*24,"")</f>
        <v/>
      </c>
      <c r="F14" s="5">
        <f>IF(A14="","",IF(COUNTIF('Required shifts'!$A$2:$A$101,B14)=0,"Unknown shift",IF(COUNTIF(People!$A$2:$A$101,C14)=0,"Unknown worker","OK")))</f>
        <v/>
      </c>
      <c r="G14" s="5">
        <f>IF(A14="","",IF(COUNTIFS(Availability!$A$2:$A$201,C14,Availability!$B$2:$B$201,"&lt;="&amp;INDEX('Required shifts'!$C$2:$C$101,MATCH(B14,'Required shifts'!$A$2:$A$101,0)),Availability!$C$2:$C$201,"&gt;="&amp;INDEX('Required shifts'!$D$2:$D$101,MATCH(B14,'Required shifts'!$A$2:$A$101,0)),Availability!$D$2:$D$201,"Available")&gt;0,"OK","Not available"))</f>
        <v/>
      </c>
      <c r="H14" s="5">
        <f>IF(A14="","",IF(SUMPRODUCT(($C$2:$C$201=C14)*($A$2:$A$201&lt;&gt;A14)*(IFERROR(INDEX('Required shifts'!$C$2:$C$101,MATCH($B$2:$B$201,'Required shifts'!$A$2:$A$101,0)),0)&lt;INDEX('Required shifts'!$D$2:$D$101,MATCH(B14,'Required shifts'!$A$2:$A$101,0)))*(IFERROR(INDEX('Required shifts'!$D$2:$D$101,MATCH($B$2:$B$201,'Required shifts'!$A$2:$A$101,0)),0)&gt;INDEX('Required shifts'!$C$2:$C$101,MATCH(B14,'Required shifts'!$A$2:$A$101,0))))&gt;0,"Overlap","OK"))</f>
        <v/>
      </c>
      <c r="I14" s="5">
        <f>IF(A14="","",IF(SUMPRODUCT(($C$2:$C$201=C14)*($A$2:$A$201&lt;&gt;A14)*(IFERROR(INDEX('Required shifts'!$D$2:$D$101,MATCH($B$2:$B$201,'Required shifts'!$A$2:$A$101,0)),0)&lt;=INDEX('Required shifts'!$C$2:$C$101,MATCH(B14,'Required shifts'!$A$2:$A$101,0)))*(IFERROR(INDEX('Required shifts'!$D$2:$D$101,MATCH($B$2:$B$201,'Required shifts'!$A$2:$A$101,0)),0)&gt;INDEX('Required shifts'!$C$2:$C$101,MATCH(B14,'Required shifts'!$A$2:$A$101,0))-Settings!$B$3/24))&gt;0,"Below "&amp;Settings!$B$3&amp;"h threshold","OK"))</f>
        <v/>
      </c>
      <c r="J14" s="5">
        <f>IF(A14="","",IF(COUNTIFS(Eligibility!$A$2:$A$301,C14,Eligibility!$B$2:$B$301,"Skill",Eligibility!$C$2:$C$301,INDEX('Required shifts'!$F$2:$F$101,MATCH(B14,'Required shifts'!$A$2:$A$101,0)),Eligibility!$D$2:$D$301,"Current")&gt;0,"OK","Missing skill"))</f>
        <v/>
      </c>
      <c r="K14" s="5">
        <f>IF(A14="","",IF(COUNTIFS(Eligibility!$A$2:$A$301,C14,Eligibility!$B$2:$B$301,"Site permission",Eligibility!$C$2:$C$301,INDEX('Required shifts'!$G$2:$G$101,MATCH(B14,'Required shifts'!$A$2:$A$101,0)),Eligibility!$D$2:$D$301,"Current")&gt;0,"OK","Missing permission"))</f>
        <v/>
      </c>
      <c r="L14" s="5">
        <f>IF(A14="","",IF(COUNTIF(F14:K14,"&lt;&gt;OK")=0,"OK","CHECK - "&amp;TEXTJOIN("; ",TRUE,IF(F14:K14&lt;&gt;"OK",F14:K14,""))))</f>
        <v/>
      </c>
    </row>
    <row r="15">
      <c r="D15" s="5">
        <f>IFERROR(INDEX(People!$B$2:$B$101,MATCH(C15,People!$A$2:$A$101,0)),"")</f>
        <v/>
      </c>
      <c r="E15" s="5">
        <f>IFERROR((INDEX('Required shifts'!$D$2:$D$101,MATCH(B15,'Required shifts'!$A$2:$A$101,0))-INDEX('Required shifts'!$C$2:$C$101,MATCH(B15,'Required shifts'!$A$2:$A$101,0)))*24,"")</f>
        <v/>
      </c>
      <c r="F15" s="5">
        <f>IF(A15="","",IF(COUNTIF('Required shifts'!$A$2:$A$101,B15)=0,"Unknown shift",IF(COUNTIF(People!$A$2:$A$101,C15)=0,"Unknown worker","OK")))</f>
        <v/>
      </c>
      <c r="G15" s="5">
        <f>IF(A15="","",IF(COUNTIFS(Availability!$A$2:$A$201,C15,Availability!$B$2:$B$201,"&lt;="&amp;INDEX('Required shifts'!$C$2:$C$101,MATCH(B15,'Required shifts'!$A$2:$A$101,0)),Availability!$C$2:$C$201,"&gt;="&amp;INDEX('Required shifts'!$D$2:$D$101,MATCH(B15,'Required shifts'!$A$2:$A$101,0)),Availability!$D$2:$D$201,"Available")&gt;0,"OK","Not available"))</f>
        <v/>
      </c>
      <c r="H15" s="5">
        <f>IF(A15="","",IF(SUMPRODUCT(($C$2:$C$201=C15)*($A$2:$A$201&lt;&gt;A15)*(IFERROR(INDEX('Required shifts'!$C$2:$C$101,MATCH($B$2:$B$201,'Required shifts'!$A$2:$A$101,0)),0)&lt;INDEX('Required shifts'!$D$2:$D$101,MATCH(B15,'Required shifts'!$A$2:$A$101,0)))*(IFERROR(INDEX('Required shifts'!$D$2:$D$101,MATCH($B$2:$B$201,'Required shifts'!$A$2:$A$101,0)),0)&gt;INDEX('Required shifts'!$C$2:$C$101,MATCH(B15,'Required shifts'!$A$2:$A$101,0))))&gt;0,"Overlap","OK"))</f>
        <v/>
      </c>
      <c r="I15" s="5">
        <f>IF(A15="","",IF(SUMPRODUCT(($C$2:$C$201=C15)*($A$2:$A$201&lt;&gt;A15)*(IFERROR(INDEX('Required shifts'!$D$2:$D$101,MATCH($B$2:$B$201,'Required shifts'!$A$2:$A$101,0)),0)&lt;=INDEX('Required shifts'!$C$2:$C$101,MATCH(B15,'Required shifts'!$A$2:$A$101,0)))*(IFERROR(INDEX('Required shifts'!$D$2:$D$101,MATCH($B$2:$B$201,'Required shifts'!$A$2:$A$101,0)),0)&gt;INDEX('Required shifts'!$C$2:$C$101,MATCH(B15,'Required shifts'!$A$2:$A$101,0))-Settings!$B$3/24))&gt;0,"Below "&amp;Settings!$B$3&amp;"h threshold","OK"))</f>
        <v/>
      </c>
      <c r="J15" s="5">
        <f>IF(A15="","",IF(COUNTIFS(Eligibility!$A$2:$A$301,C15,Eligibility!$B$2:$B$301,"Skill",Eligibility!$C$2:$C$301,INDEX('Required shifts'!$F$2:$F$101,MATCH(B15,'Required shifts'!$A$2:$A$101,0)),Eligibility!$D$2:$D$301,"Current")&gt;0,"OK","Missing skill"))</f>
        <v/>
      </c>
      <c r="K15" s="5">
        <f>IF(A15="","",IF(COUNTIFS(Eligibility!$A$2:$A$301,C15,Eligibility!$B$2:$B$301,"Site permission",Eligibility!$C$2:$C$301,INDEX('Required shifts'!$G$2:$G$101,MATCH(B15,'Required shifts'!$A$2:$A$101,0)),Eligibility!$D$2:$D$301,"Current")&gt;0,"OK","Missing permission"))</f>
        <v/>
      </c>
      <c r="L15" s="5">
        <f>IF(A15="","",IF(COUNTIF(F15:K15,"&lt;&gt;OK")=0,"OK","CHECK - "&amp;TEXTJOIN("; ",TRUE,IF(F15:K15&lt;&gt;"OK",F15:K15,""))))</f>
        <v/>
      </c>
    </row>
    <row r="16">
      <c r="D16" s="5">
        <f>IFERROR(INDEX(People!$B$2:$B$101,MATCH(C16,People!$A$2:$A$101,0)),"")</f>
        <v/>
      </c>
      <c r="E16" s="5">
        <f>IFERROR((INDEX('Required shifts'!$D$2:$D$101,MATCH(B16,'Required shifts'!$A$2:$A$101,0))-INDEX('Required shifts'!$C$2:$C$101,MATCH(B16,'Required shifts'!$A$2:$A$101,0)))*24,"")</f>
        <v/>
      </c>
      <c r="F16" s="5">
        <f>IF(A16="","",IF(COUNTIF('Required shifts'!$A$2:$A$101,B16)=0,"Unknown shift",IF(COUNTIF(People!$A$2:$A$101,C16)=0,"Unknown worker","OK")))</f>
        <v/>
      </c>
      <c r="G16" s="5">
        <f>IF(A16="","",IF(COUNTIFS(Availability!$A$2:$A$201,C16,Availability!$B$2:$B$201,"&lt;="&amp;INDEX('Required shifts'!$C$2:$C$101,MATCH(B16,'Required shifts'!$A$2:$A$101,0)),Availability!$C$2:$C$201,"&gt;="&amp;INDEX('Required shifts'!$D$2:$D$101,MATCH(B16,'Required shifts'!$A$2:$A$101,0)),Availability!$D$2:$D$201,"Available")&gt;0,"OK","Not available"))</f>
        <v/>
      </c>
      <c r="H16" s="5">
        <f>IF(A16="","",IF(SUMPRODUCT(($C$2:$C$201=C16)*($A$2:$A$201&lt;&gt;A16)*(IFERROR(INDEX('Required shifts'!$C$2:$C$101,MATCH($B$2:$B$201,'Required shifts'!$A$2:$A$101,0)),0)&lt;INDEX('Required shifts'!$D$2:$D$101,MATCH(B16,'Required shifts'!$A$2:$A$101,0)))*(IFERROR(INDEX('Required shifts'!$D$2:$D$101,MATCH($B$2:$B$201,'Required shifts'!$A$2:$A$101,0)),0)&gt;INDEX('Required shifts'!$C$2:$C$101,MATCH(B16,'Required shifts'!$A$2:$A$101,0))))&gt;0,"Overlap","OK"))</f>
        <v/>
      </c>
      <c r="I16" s="5">
        <f>IF(A16="","",IF(SUMPRODUCT(($C$2:$C$201=C16)*($A$2:$A$201&lt;&gt;A16)*(IFERROR(INDEX('Required shifts'!$D$2:$D$101,MATCH($B$2:$B$201,'Required shifts'!$A$2:$A$101,0)),0)&lt;=INDEX('Required shifts'!$C$2:$C$101,MATCH(B16,'Required shifts'!$A$2:$A$101,0)))*(IFERROR(INDEX('Required shifts'!$D$2:$D$101,MATCH($B$2:$B$201,'Required shifts'!$A$2:$A$101,0)),0)&gt;INDEX('Required shifts'!$C$2:$C$101,MATCH(B16,'Required shifts'!$A$2:$A$101,0))-Settings!$B$3/24))&gt;0,"Below "&amp;Settings!$B$3&amp;"h threshold","OK"))</f>
        <v/>
      </c>
      <c r="J16" s="5">
        <f>IF(A16="","",IF(COUNTIFS(Eligibility!$A$2:$A$301,C16,Eligibility!$B$2:$B$301,"Skill",Eligibility!$C$2:$C$301,INDEX('Required shifts'!$F$2:$F$101,MATCH(B16,'Required shifts'!$A$2:$A$101,0)),Eligibility!$D$2:$D$301,"Current")&gt;0,"OK","Missing skill"))</f>
        <v/>
      </c>
      <c r="K16" s="5">
        <f>IF(A16="","",IF(COUNTIFS(Eligibility!$A$2:$A$301,C16,Eligibility!$B$2:$B$301,"Site permission",Eligibility!$C$2:$C$301,INDEX('Required shifts'!$G$2:$G$101,MATCH(B16,'Required shifts'!$A$2:$A$101,0)),Eligibility!$D$2:$D$301,"Current")&gt;0,"OK","Missing permission"))</f>
        <v/>
      </c>
      <c r="L16" s="5">
        <f>IF(A16="","",IF(COUNTIF(F16:K16,"&lt;&gt;OK")=0,"OK","CHECK - "&amp;TEXTJOIN("; ",TRUE,IF(F16:K16&lt;&gt;"OK",F16:K16,""))))</f>
        <v/>
      </c>
    </row>
    <row r="17">
      <c r="D17" s="5">
        <f>IFERROR(INDEX(People!$B$2:$B$101,MATCH(C17,People!$A$2:$A$101,0)),"")</f>
        <v/>
      </c>
      <c r="E17" s="5">
        <f>IFERROR((INDEX('Required shifts'!$D$2:$D$101,MATCH(B17,'Required shifts'!$A$2:$A$101,0))-INDEX('Required shifts'!$C$2:$C$101,MATCH(B17,'Required shifts'!$A$2:$A$101,0)))*24,"")</f>
        <v/>
      </c>
      <c r="F17" s="5">
        <f>IF(A17="","",IF(COUNTIF('Required shifts'!$A$2:$A$101,B17)=0,"Unknown shift",IF(COUNTIF(People!$A$2:$A$101,C17)=0,"Unknown worker","OK")))</f>
        <v/>
      </c>
      <c r="G17" s="5">
        <f>IF(A17="","",IF(COUNTIFS(Availability!$A$2:$A$201,C17,Availability!$B$2:$B$201,"&lt;="&amp;INDEX('Required shifts'!$C$2:$C$101,MATCH(B17,'Required shifts'!$A$2:$A$101,0)),Availability!$C$2:$C$201,"&gt;="&amp;INDEX('Required shifts'!$D$2:$D$101,MATCH(B17,'Required shifts'!$A$2:$A$101,0)),Availability!$D$2:$D$201,"Available")&gt;0,"OK","Not available"))</f>
        <v/>
      </c>
      <c r="H17" s="5">
        <f>IF(A17="","",IF(SUMPRODUCT(($C$2:$C$201=C17)*($A$2:$A$201&lt;&gt;A17)*(IFERROR(INDEX('Required shifts'!$C$2:$C$101,MATCH($B$2:$B$201,'Required shifts'!$A$2:$A$101,0)),0)&lt;INDEX('Required shifts'!$D$2:$D$101,MATCH(B17,'Required shifts'!$A$2:$A$101,0)))*(IFERROR(INDEX('Required shifts'!$D$2:$D$101,MATCH($B$2:$B$201,'Required shifts'!$A$2:$A$101,0)),0)&gt;INDEX('Required shifts'!$C$2:$C$101,MATCH(B17,'Required shifts'!$A$2:$A$101,0))))&gt;0,"Overlap","OK"))</f>
        <v/>
      </c>
      <c r="I17" s="5">
        <f>IF(A17="","",IF(SUMPRODUCT(($C$2:$C$201=C17)*($A$2:$A$201&lt;&gt;A17)*(IFERROR(INDEX('Required shifts'!$D$2:$D$101,MATCH($B$2:$B$201,'Required shifts'!$A$2:$A$101,0)),0)&lt;=INDEX('Required shifts'!$C$2:$C$101,MATCH(B17,'Required shifts'!$A$2:$A$101,0)))*(IFERROR(INDEX('Required shifts'!$D$2:$D$101,MATCH($B$2:$B$201,'Required shifts'!$A$2:$A$101,0)),0)&gt;INDEX('Required shifts'!$C$2:$C$101,MATCH(B17,'Required shifts'!$A$2:$A$101,0))-Settings!$B$3/24))&gt;0,"Below "&amp;Settings!$B$3&amp;"h threshold","OK"))</f>
        <v/>
      </c>
      <c r="J17" s="5">
        <f>IF(A17="","",IF(COUNTIFS(Eligibility!$A$2:$A$301,C17,Eligibility!$B$2:$B$301,"Skill",Eligibility!$C$2:$C$301,INDEX('Required shifts'!$F$2:$F$101,MATCH(B17,'Required shifts'!$A$2:$A$101,0)),Eligibility!$D$2:$D$301,"Current")&gt;0,"OK","Missing skill"))</f>
        <v/>
      </c>
      <c r="K17" s="5">
        <f>IF(A17="","",IF(COUNTIFS(Eligibility!$A$2:$A$301,C17,Eligibility!$B$2:$B$301,"Site permission",Eligibility!$C$2:$C$301,INDEX('Required shifts'!$G$2:$G$101,MATCH(B17,'Required shifts'!$A$2:$A$101,0)),Eligibility!$D$2:$D$301,"Current")&gt;0,"OK","Missing permission"))</f>
        <v/>
      </c>
      <c r="L17" s="5">
        <f>IF(A17="","",IF(COUNTIF(F17:K17,"&lt;&gt;OK")=0,"OK","CHECK - "&amp;TEXTJOIN("; ",TRUE,IF(F17:K17&lt;&gt;"OK",F17:K17,""))))</f>
        <v/>
      </c>
    </row>
    <row r="18">
      <c r="D18" s="5">
        <f>IFERROR(INDEX(People!$B$2:$B$101,MATCH(C18,People!$A$2:$A$101,0)),"")</f>
        <v/>
      </c>
      <c r="E18" s="5">
        <f>IFERROR((INDEX('Required shifts'!$D$2:$D$101,MATCH(B18,'Required shifts'!$A$2:$A$101,0))-INDEX('Required shifts'!$C$2:$C$101,MATCH(B18,'Required shifts'!$A$2:$A$101,0)))*24,"")</f>
        <v/>
      </c>
      <c r="F18" s="5">
        <f>IF(A18="","",IF(COUNTIF('Required shifts'!$A$2:$A$101,B18)=0,"Unknown shift",IF(COUNTIF(People!$A$2:$A$101,C18)=0,"Unknown worker","OK")))</f>
        <v/>
      </c>
      <c r="G18" s="5">
        <f>IF(A18="","",IF(COUNTIFS(Availability!$A$2:$A$201,C18,Availability!$B$2:$B$201,"&lt;="&amp;INDEX('Required shifts'!$C$2:$C$101,MATCH(B18,'Required shifts'!$A$2:$A$101,0)),Availability!$C$2:$C$201,"&gt;="&amp;INDEX('Required shifts'!$D$2:$D$101,MATCH(B18,'Required shifts'!$A$2:$A$101,0)),Availability!$D$2:$D$201,"Available")&gt;0,"OK","Not available"))</f>
        <v/>
      </c>
      <c r="H18" s="5">
        <f>IF(A18="","",IF(SUMPRODUCT(($C$2:$C$201=C18)*($A$2:$A$201&lt;&gt;A18)*(IFERROR(INDEX('Required shifts'!$C$2:$C$101,MATCH($B$2:$B$201,'Required shifts'!$A$2:$A$101,0)),0)&lt;INDEX('Required shifts'!$D$2:$D$101,MATCH(B18,'Required shifts'!$A$2:$A$101,0)))*(IFERROR(INDEX('Required shifts'!$D$2:$D$101,MATCH($B$2:$B$201,'Required shifts'!$A$2:$A$101,0)),0)&gt;INDEX('Required shifts'!$C$2:$C$101,MATCH(B18,'Required shifts'!$A$2:$A$101,0))))&gt;0,"Overlap","OK"))</f>
        <v/>
      </c>
      <c r="I18" s="5">
        <f>IF(A18="","",IF(SUMPRODUCT(($C$2:$C$201=C18)*($A$2:$A$201&lt;&gt;A18)*(IFERROR(INDEX('Required shifts'!$D$2:$D$101,MATCH($B$2:$B$201,'Required shifts'!$A$2:$A$101,0)),0)&lt;=INDEX('Required shifts'!$C$2:$C$101,MATCH(B18,'Required shifts'!$A$2:$A$101,0)))*(IFERROR(INDEX('Required shifts'!$D$2:$D$101,MATCH($B$2:$B$201,'Required shifts'!$A$2:$A$101,0)),0)&gt;INDEX('Required shifts'!$C$2:$C$101,MATCH(B18,'Required shifts'!$A$2:$A$101,0))-Settings!$B$3/24))&gt;0,"Below "&amp;Settings!$B$3&amp;"h threshold","OK"))</f>
        <v/>
      </c>
      <c r="J18" s="5">
        <f>IF(A18="","",IF(COUNTIFS(Eligibility!$A$2:$A$301,C18,Eligibility!$B$2:$B$301,"Skill",Eligibility!$C$2:$C$301,INDEX('Required shifts'!$F$2:$F$101,MATCH(B18,'Required shifts'!$A$2:$A$101,0)),Eligibility!$D$2:$D$301,"Current")&gt;0,"OK","Missing skill"))</f>
        <v/>
      </c>
      <c r="K18" s="5">
        <f>IF(A18="","",IF(COUNTIFS(Eligibility!$A$2:$A$301,C18,Eligibility!$B$2:$B$301,"Site permission",Eligibility!$C$2:$C$301,INDEX('Required shifts'!$G$2:$G$101,MATCH(B18,'Required shifts'!$A$2:$A$101,0)),Eligibility!$D$2:$D$301,"Current")&gt;0,"OK","Missing permission"))</f>
        <v/>
      </c>
      <c r="L18" s="5">
        <f>IF(A18="","",IF(COUNTIF(F18:K18,"&lt;&gt;OK")=0,"OK","CHECK - "&amp;TEXTJOIN("; ",TRUE,IF(F18:K18&lt;&gt;"OK",F18:K18,""))))</f>
        <v/>
      </c>
    </row>
    <row r="19">
      <c r="D19" s="5">
        <f>IFERROR(INDEX(People!$B$2:$B$101,MATCH(C19,People!$A$2:$A$101,0)),"")</f>
        <v/>
      </c>
      <c r="E19" s="5">
        <f>IFERROR((INDEX('Required shifts'!$D$2:$D$101,MATCH(B19,'Required shifts'!$A$2:$A$101,0))-INDEX('Required shifts'!$C$2:$C$101,MATCH(B19,'Required shifts'!$A$2:$A$101,0)))*24,"")</f>
        <v/>
      </c>
      <c r="F19" s="5">
        <f>IF(A19="","",IF(COUNTIF('Required shifts'!$A$2:$A$101,B19)=0,"Unknown shift",IF(COUNTIF(People!$A$2:$A$101,C19)=0,"Unknown worker","OK")))</f>
        <v/>
      </c>
      <c r="G19" s="5">
        <f>IF(A19="","",IF(COUNTIFS(Availability!$A$2:$A$201,C19,Availability!$B$2:$B$201,"&lt;="&amp;INDEX('Required shifts'!$C$2:$C$101,MATCH(B19,'Required shifts'!$A$2:$A$101,0)),Availability!$C$2:$C$201,"&gt;="&amp;INDEX('Required shifts'!$D$2:$D$101,MATCH(B19,'Required shifts'!$A$2:$A$101,0)),Availability!$D$2:$D$201,"Available")&gt;0,"OK","Not available"))</f>
        <v/>
      </c>
      <c r="H19" s="5">
        <f>IF(A19="","",IF(SUMPRODUCT(($C$2:$C$201=C19)*($A$2:$A$201&lt;&gt;A19)*(IFERROR(INDEX('Required shifts'!$C$2:$C$101,MATCH($B$2:$B$201,'Required shifts'!$A$2:$A$101,0)),0)&lt;INDEX('Required shifts'!$D$2:$D$101,MATCH(B19,'Required shifts'!$A$2:$A$101,0)))*(IFERROR(INDEX('Required shifts'!$D$2:$D$101,MATCH($B$2:$B$201,'Required shifts'!$A$2:$A$101,0)),0)&gt;INDEX('Required shifts'!$C$2:$C$101,MATCH(B19,'Required shifts'!$A$2:$A$101,0))))&gt;0,"Overlap","OK"))</f>
        <v/>
      </c>
      <c r="I19" s="5">
        <f>IF(A19="","",IF(SUMPRODUCT(($C$2:$C$201=C19)*($A$2:$A$201&lt;&gt;A19)*(IFERROR(INDEX('Required shifts'!$D$2:$D$101,MATCH($B$2:$B$201,'Required shifts'!$A$2:$A$101,0)),0)&lt;=INDEX('Required shifts'!$C$2:$C$101,MATCH(B19,'Required shifts'!$A$2:$A$101,0)))*(IFERROR(INDEX('Required shifts'!$D$2:$D$101,MATCH($B$2:$B$201,'Required shifts'!$A$2:$A$101,0)),0)&gt;INDEX('Required shifts'!$C$2:$C$101,MATCH(B19,'Required shifts'!$A$2:$A$101,0))-Settings!$B$3/24))&gt;0,"Below "&amp;Settings!$B$3&amp;"h threshold","OK"))</f>
        <v/>
      </c>
      <c r="J19" s="5">
        <f>IF(A19="","",IF(COUNTIFS(Eligibility!$A$2:$A$301,C19,Eligibility!$B$2:$B$301,"Skill",Eligibility!$C$2:$C$301,INDEX('Required shifts'!$F$2:$F$101,MATCH(B19,'Required shifts'!$A$2:$A$101,0)),Eligibility!$D$2:$D$301,"Current")&gt;0,"OK","Missing skill"))</f>
        <v/>
      </c>
      <c r="K19" s="5">
        <f>IF(A19="","",IF(COUNTIFS(Eligibility!$A$2:$A$301,C19,Eligibility!$B$2:$B$301,"Site permission",Eligibility!$C$2:$C$301,INDEX('Required shifts'!$G$2:$G$101,MATCH(B19,'Required shifts'!$A$2:$A$101,0)),Eligibility!$D$2:$D$301,"Current")&gt;0,"OK","Missing permission"))</f>
        <v/>
      </c>
      <c r="L19" s="5">
        <f>IF(A19="","",IF(COUNTIF(F19:K19,"&lt;&gt;OK")=0,"OK","CHECK - "&amp;TEXTJOIN("; ",TRUE,IF(F19:K19&lt;&gt;"OK",F19:K19,""))))</f>
        <v/>
      </c>
    </row>
    <row r="20">
      <c r="D20" s="5">
        <f>IFERROR(INDEX(People!$B$2:$B$101,MATCH(C20,People!$A$2:$A$101,0)),"")</f>
        <v/>
      </c>
      <c r="E20" s="5">
        <f>IFERROR((INDEX('Required shifts'!$D$2:$D$101,MATCH(B20,'Required shifts'!$A$2:$A$101,0))-INDEX('Required shifts'!$C$2:$C$101,MATCH(B20,'Required shifts'!$A$2:$A$101,0)))*24,"")</f>
        <v/>
      </c>
      <c r="F20" s="5">
        <f>IF(A20="","",IF(COUNTIF('Required shifts'!$A$2:$A$101,B20)=0,"Unknown shift",IF(COUNTIF(People!$A$2:$A$101,C20)=0,"Unknown worker","OK")))</f>
        <v/>
      </c>
      <c r="G20" s="5">
        <f>IF(A20="","",IF(COUNTIFS(Availability!$A$2:$A$201,C20,Availability!$B$2:$B$201,"&lt;="&amp;INDEX('Required shifts'!$C$2:$C$101,MATCH(B20,'Required shifts'!$A$2:$A$101,0)),Availability!$C$2:$C$201,"&gt;="&amp;INDEX('Required shifts'!$D$2:$D$101,MATCH(B20,'Required shifts'!$A$2:$A$101,0)),Availability!$D$2:$D$201,"Available")&gt;0,"OK","Not available"))</f>
        <v/>
      </c>
      <c r="H20" s="5">
        <f>IF(A20="","",IF(SUMPRODUCT(($C$2:$C$201=C20)*($A$2:$A$201&lt;&gt;A20)*(IFERROR(INDEX('Required shifts'!$C$2:$C$101,MATCH($B$2:$B$201,'Required shifts'!$A$2:$A$101,0)),0)&lt;INDEX('Required shifts'!$D$2:$D$101,MATCH(B20,'Required shifts'!$A$2:$A$101,0)))*(IFERROR(INDEX('Required shifts'!$D$2:$D$101,MATCH($B$2:$B$201,'Required shifts'!$A$2:$A$101,0)),0)&gt;INDEX('Required shifts'!$C$2:$C$101,MATCH(B20,'Required shifts'!$A$2:$A$101,0))))&gt;0,"Overlap","OK"))</f>
        <v/>
      </c>
      <c r="I20" s="5">
        <f>IF(A20="","",IF(SUMPRODUCT(($C$2:$C$201=C20)*($A$2:$A$201&lt;&gt;A20)*(IFERROR(INDEX('Required shifts'!$D$2:$D$101,MATCH($B$2:$B$201,'Required shifts'!$A$2:$A$101,0)),0)&lt;=INDEX('Required shifts'!$C$2:$C$101,MATCH(B20,'Required shifts'!$A$2:$A$101,0)))*(IFERROR(INDEX('Required shifts'!$D$2:$D$101,MATCH($B$2:$B$201,'Required shifts'!$A$2:$A$101,0)),0)&gt;INDEX('Required shifts'!$C$2:$C$101,MATCH(B20,'Required shifts'!$A$2:$A$101,0))-Settings!$B$3/24))&gt;0,"Below "&amp;Settings!$B$3&amp;"h threshold","OK"))</f>
        <v/>
      </c>
      <c r="J20" s="5">
        <f>IF(A20="","",IF(COUNTIFS(Eligibility!$A$2:$A$301,C20,Eligibility!$B$2:$B$301,"Skill",Eligibility!$C$2:$C$301,INDEX('Required shifts'!$F$2:$F$101,MATCH(B20,'Required shifts'!$A$2:$A$101,0)),Eligibility!$D$2:$D$301,"Current")&gt;0,"OK","Missing skill"))</f>
        <v/>
      </c>
      <c r="K20" s="5">
        <f>IF(A20="","",IF(COUNTIFS(Eligibility!$A$2:$A$301,C20,Eligibility!$B$2:$B$301,"Site permission",Eligibility!$C$2:$C$301,INDEX('Required shifts'!$G$2:$G$101,MATCH(B20,'Required shifts'!$A$2:$A$101,0)),Eligibility!$D$2:$D$301,"Current")&gt;0,"OK","Missing permission"))</f>
        <v/>
      </c>
      <c r="L20" s="5">
        <f>IF(A20="","",IF(COUNTIF(F20:K20,"&lt;&gt;OK")=0,"OK","CHECK - "&amp;TEXTJOIN("; ",TRUE,IF(F20:K20&lt;&gt;"OK",F20:K20,""))))</f>
        <v/>
      </c>
    </row>
    <row r="21">
      <c r="D21" s="5">
        <f>IFERROR(INDEX(People!$B$2:$B$101,MATCH(C21,People!$A$2:$A$101,0)),"")</f>
        <v/>
      </c>
      <c r="E21" s="5">
        <f>IFERROR((INDEX('Required shifts'!$D$2:$D$101,MATCH(B21,'Required shifts'!$A$2:$A$101,0))-INDEX('Required shifts'!$C$2:$C$101,MATCH(B21,'Required shifts'!$A$2:$A$101,0)))*24,"")</f>
        <v/>
      </c>
      <c r="F21" s="5">
        <f>IF(A21="","",IF(COUNTIF('Required shifts'!$A$2:$A$101,B21)=0,"Unknown shift",IF(COUNTIF(People!$A$2:$A$101,C21)=0,"Unknown worker","OK")))</f>
        <v/>
      </c>
      <c r="G21" s="5">
        <f>IF(A21="","",IF(COUNTIFS(Availability!$A$2:$A$201,C21,Availability!$B$2:$B$201,"&lt;="&amp;INDEX('Required shifts'!$C$2:$C$101,MATCH(B21,'Required shifts'!$A$2:$A$101,0)),Availability!$C$2:$C$201,"&gt;="&amp;INDEX('Required shifts'!$D$2:$D$101,MATCH(B21,'Required shifts'!$A$2:$A$101,0)),Availability!$D$2:$D$201,"Available")&gt;0,"OK","Not available"))</f>
        <v/>
      </c>
      <c r="H21" s="5">
        <f>IF(A21="","",IF(SUMPRODUCT(($C$2:$C$201=C21)*($A$2:$A$201&lt;&gt;A21)*(IFERROR(INDEX('Required shifts'!$C$2:$C$101,MATCH($B$2:$B$201,'Required shifts'!$A$2:$A$101,0)),0)&lt;INDEX('Required shifts'!$D$2:$D$101,MATCH(B21,'Required shifts'!$A$2:$A$101,0)))*(IFERROR(INDEX('Required shifts'!$D$2:$D$101,MATCH($B$2:$B$201,'Required shifts'!$A$2:$A$101,0)),0)&gt;INDEX('Required shifts'!$C$2:$C$101,MATCH(B21,'Required shifts'!$A$2:$A$101,0))))&gt;0,"Overlap","OK"))</f>
        <v/>
      </c>
      <c r="I21" s="5">
        <f>IF(A21="","",IF(SUMPRODUCT(($C$2:$C$201=C21)*($A$2:$A$201&lt;&gt;A21)*(IFERROR(INDEX('Required shifts'!$D$2:$D$101,MATCH($B$2:$B$201,'Required shifts'!$A$2:$A$101,0)),0)&lt;=INDEX('Required shifts'!$C$2:$C$101,MATCH(B21,'Required shifts'!$A$2:$A$101,0)))*(IFERROR(INDEX('Required shifts'!$D$2:$D$101,MATCH($B$2:$B$201,'Required shifts'!$A$2:$A$101,0)),0)&gt;INDEX('Required shifts'!$C$2:$C$101,MATCH(B21,'Required shifts'!$A$2:$A$101,0))-Settings!$B$3/24))&gt;0,"Below "&amp;Settings!$B$3&amp;"h threshold","OK"))</f>
        <v/>
      </c>
      <c r="J21" s="5">
        <f>IF(A21="","",IF(COUNTIFS(Eligibility!$A$2:$A$301,C21,Eligibility!$B$2:$B$301,"Skill",Eligibility!$C$2:$C$301,INDEX('Required shifts'!$F$2:$F$101,MATCH(B21,'Required shifts'!$A$2:$A$101,0)),Eligibility!$D$2:$D$301,"Current")&gt;0,"OK","Missing skill"))</f>
        <v/>
      </c>
      <c r="K21" s="5">
        <f>IF(A21="","",IF(COUNTIFS(Eligibility!$A$2:$A$301,C21,Eligibility!$B$2:$B$301,"Site permission",Eligibility!$C$2:$C$301,INDEX('Required shifts'!$G$2:$G$101,MATCH(B21,'Required shifts'!$A$2:$A$101,0)),Eligibility!$D$2:$D$301,"Current")&gt;0,"OK","Missing permission"))</f>
        <v/>
      </c>
      <c r="L21" s="5">
        <f>IF(A21="","",IF(COUNTIF(F21:K21,"&lt;&gt;OK")=0,"OK","CHECK - "&amp;TEXTJOIN("; ",TRUE,IF(F21:K21&lt;&gt;"OK",F21:K21,""))))</f>
        <v/>
      </c>
    </row>
    <row r="22">
      <c r="D22" s="5">
        <f>IFERROR(INDEX(People!$B$2:$B$101,MATCH(C22,People!$A$2:$A$101,0)),"")</f>
        <v/>
      </c>
      <c r="E22" s="5">
        <f>IFERROR((INDEX('Required shifts'!$D$2:$D$101,MATCH(B22,'Required shifts'!$A$2:$A$101,0))-INDEX('Required shifts'!$C$2:$C$101,MATCH(B22,'Required shifts'!$A$2:$A$101,0)))*24,"")</f>
        <v/>
      </c>
      <c r="F22" s="5">
        <f>IF(A22="","",IF(COUNTIF('Required shifts'!$A$2:$A$101,B22)=0,"Unknown shift",IF(COUNTIF(People!$A$2:$A$101,C22)=0,"Unknown worker","OK")))</f>
        <v/>
      </c>
      <c r="G22" s="5">
        <f>IF(A22="","",IF(COUNTIFS(Availability!$A$2:$A$201,C22,Availability!$B$2:$B$201,"&lt;="&amp;INDEX('Required shifts'!$C$2:$C$101,MATCH(B22,'Required shifts'!$A$2:$A$101,0)),Availability!$C$2:$C$201,"&gt;="&amp;INDEX('Required shifts'!$D$2:$D$101,MATCH(B22,'Required shifts'!$A$2:$A$101,0)),Availability!$D$2:$D$201,"Available")&gt;0,"OK","Not available"))</f>
        <v/>
      </c>
      <c r="H22" s="5">
        <f>IF(A22="","",IF(SUMPRODUCT(($C$2:$C$201=C22)*($A$2:$A$201&lt;&gt;A22)*(IFERROR(INDEX('Required shifts'!$C$2:$C$101,MATCH($B$2:$B$201,'Required shifts'!$A$2:$A$101,0)),0)&lt;INDEX('Required shifts'!$D$2:$D$101,MATCH(B22,'Required shifts'!$A$2:$A$101,0)))*(IFERROR(INDEX('Required shifts'!$D$2:$D$101,MATCH($B$2:$B$201,'Required shifts'!$A$2:$A$101,0)),0)&gt;INDEX('Required shifts'!$C$2:$C$101,MATCH(B22,'Required shifts'!$A$2:$A$101,0))))&gt;0,"Overlap","OK"))</f>
        <v/>
      </c>
      <c r="I22" s="5">
        <f>IF(A22="","",IF(SUMPRODUCT(($C$2:$C$201=C22)*($A$2:$A$201&lt;&gt;A22)*(IFERROR(INDEX('Required shifts'!$D$2:$D$101,MATCH($B$2:$B$201,'Required shifts'!$A$2:$A$101,0)),0)&lt;=INDEX('Required shifts'!$C$2:$C$101,MATCH(B22,'Required shifts'!$A$2:$A$101,0)))*(IFERROR(INDEX('Required shifts'!$D$2:$D$101,MATCH($B$2:$B$201,'Required shifts'!$A$2:$A$101,0)),0)&gt;INDEX('Required shifts'!$C$2:$C$101,MATCH(B22,'Required shifts'!$A$2:$A$101,0))-Settings!$B$3/24))&gt;0,"Below "&amp;Settings!$B$3&amp;"h threshold","OK"))</f>
        <v/>
      </c>
      <c r="J22" s="5">
        <f>IF(A22="","",IF(COUNTIFS(Eligibility!$A$2:$A$301,C22,Eligibility!$B$2:$B$301,"Skill",Eligibility!$C$2:$C$301,INDEX('Required shifts'!$F$2:$F$101,MATCH(B22,'Required shifts'!$A$2:$A$101,0)),Eligibility!$D$2:$D$301,"Current")&gt;0,"OK","Missing skill"))</f>
        <v/>
      </c>
      <c r="K22" s="5">
        <f>IF(A22="","",IF(COUNTIFS(Eligibility!$A$2:$A$301,C22,Eligibility!$B$2:$B$301,"Site permission",Eligibility!$C$2:$C$301,INDEX('Required shifts'!$G$2:$G$101,MATCH(B22,'Required shifts'!$A$2:$A$101,0)),Eligibility!$D$2:$D$301,"Current")&gt;0,"OK","Missing permission"))</f>
        <v/>
      </c>
      <c r="L22" s="5">
        <f>IF(A22="","",IF(COUNTIF(F22:K22,"&lt;&gt;OK")=0,"OK","CHECK - "&amp;TEXTJOIN("; ",TRUE,IF(F22:K22&lt;&gt;"OK",F22:K22,""))))</f>
        <v/>
      </c>
    </row>
    <row r="23">
      <c r="D23" s="5">
        <f>IFERROR(INDEX(People!$B$2:$B$101,MATCH(C23,People!$A$2:$A$101,0)),"")</f>
        <v/>
      </c>
      <c r="E23" s="5">
        <f>IFERROR((INDEX('Required shifts'!$D$2:$D$101,MATCH(B23,'Required shifts'!$A$2:$A$101,0))-INDEX('Required shifts'!$C$2:$C$101,MATCH(B23,'Required shifts'!$A$2:$A$101,0)))*24,"")</f>
        <v/>
      </c>
      <c r="F23" s="5">
        <f>IF(A23="","",IF(COUNTIF('Required shifts'!$A$2:$A$101,B23)=0,"Unknown shift",IF(COUNTIF(People!$A$2:$A$101,C23)=0,"Unknown worker","OK")))</f>
        <v/>
      </c>
      <c r="G23" s="5">
        <f>IF(A23="","",IF(COUNTIFS(Availability!$A$2:$A$201,C23,Availability!$B$2:$B$201,"&lt;="&amp;INDEX('Required shifts'!$C$2:$C$101,MATCH(B23,'Required shifts'!$A$2:$A$101,0)),Availability!$C$2:$C$201,"&gt;="&amp;INDEX('Required shifts'!$D$2:$D$101,MATCH(B23,'Required shifts'!$A$2:$A$101,0)),Availability!$D$2:$D$201,"Available")&gt;0,"OK","Not available"))</f>
        <v/>
      </c>
      <c r="H23" s="5">
        <f>IF(A23="","",IF(SUMPRODUCT(($C$2:$C$201=C23)*($A$2:$A$201&lt;&gt;A23)*(IFERROR(INDEX('Required shifts'!$C$2:$C$101,MATCH($B$2:$B$201,'Required shifts'!$A$2:$A$101,0)),0)&lt;INDEX('Required shifts'!$D$2:$D$101,MATCH(B23,'Required shifts'!$A$2:$A$101,0)))*(IFERROR(INDEX('Required shifts'!$D$2:$D$101,MATCH($B$2:$B$201,'Required shifts'!$A$2:$A$101,0)),0)&gt;INDEX('Required shifts'!$C$2:$C$101,MATCH(B23,'Required shifts'!$A$2:$A$101,0))))&gt;0,"Overlap","OK"))</f>
        <v/>
      </c>
      <c r="I23" s="5">
        <f>IF(A23="","",IF(SUMPRODUCT(($C$2:$C$201=C23)*($A$2:$A$201&lt;&gt;A23)*(IFERROR(INDEX('Required shifts'!$D$2:$D$101,MATCH($B$2:$B$201,'Required shifts'!$A$2:$A$101,0)),0)&lt;=INDEX('Required shifts'!$C$2:$C$101,MATCH(B23,'Required shifts'!$A$2:$A$101,0)))*(IFERROR(INDEX('Required shifts'!$D$2:$D$101,MATCH($B$2:$B$201,'Required shifts'!$A$2:$A$101,0)),0)&gt;INDEX('Required shifts'!$C$2:$C$101,MATCH(B23,'Required shifts'!$A$2:$A$101,0))-Settings!$B$3/24))&gt;0,"Below "&amp;Settings!$B$3&amp;"h threshold","OK"))</f>
        <v/>
      </c>
      <c r="J23" s="5">
        <f>IF(A23="","",IF(COUNTIFS(Eligibility!$A$2:$A$301,C23,Eligibility!$B$2:$B$301,"Skill",Eligibility!$C$2:$C$301,INDEX('Required shifts'!$F$2:$F$101,MATCH(B23,'Required shifts'!$A$2:$A$101,0)),Eligibility!$D$2:$D$301,"Current")&gt;0,"OK","Missing skill"))</f>
        <v/>
      </c>
      <c r="K23" s="5">
        <f>IF(A23="","",IF(COUNTIFS(Eligibility!$A$2:$A$301,C23,Eligibility!$B$2:$B$301,"Site permission",Eligibility!$C$2:$C$301,INDEX('Required shifts'!$G$2:$G$101,MATCH(B23,'Required shifts'!$A$2:$A$101,0)),Eligibility!$D$2:$D$301,"Current")&gt;0,"OK","Missing permission"))</f>
        <v/>
      </c>
      <c r="L23" s="5">
        <f>IF(A23="","",IF(COUNTIF(F23:K23,"&lt;&gt;OK")=0,"OK","CHECK - "&amp;TEXTJOIN("; ",TRUE,IF(F23:K23&lt;&gt;"OK",F23:K23,""))))</f>
        <v/>
      </c>
    </row>
    <row r="24">
      <c r="D24" s="5">
        <f>IFERROR(INDEX(People!$B$2:$B$101,MATCH(C24,People!$A$2:$A$101,0)),"")</f>
        <v/>
      </c>
      <c r="E24" s="5">
        <f>IFERROR((INDEX('Required shifts'!$D$2:$D$101,MATCH(B24,'Required shifts'!$A$2:$A$101,0))-INDEX('Required shifts'!$C$2:$C$101,MATCH(B24,'Required shifts'!$A$2:$A$101,0)))*24,"")</f>
        <v/>
      </c>
      <c r="F24" s="5">
        <f>IF(A24="","",IF(COUNTIF('Required shifts'!$A$2:$A$101,B24)=0,"Unknown shift",IF(COUNTIF(People!$A$2:$A$101,C24)=0,"Unknown worker","OK")))</f>
        <v/>
      </c>
      <c r="G24" s="5">
        <f>IF(A24="","",IF(COUNTIFS(Availability!$A$2:$A$201,C24,Availability!$B$2:$B$201,"&lt;="&amp;INDEX('Required shifts'!$C$2:$C$101,MATCH(B24,'Required shifts'!$A$2:$A$101,0)),Availability!$C$2:$C$201,"&gt;="&amp;INDEX('Required shifts'!$D$2:$D$101,MATCH(B24,'Required shifts'!$A$2:$A$101,0)),Availability!$D$2:$D$201,"Available")&gt;0,"OK","Not available"))</f>
        <v/>
      </c>
      <c r="H24" s="5">
        <f>IF(A24="","",IF(SUMPRODUCT(($C$2:$C$201=C24)*($A$2:$A$201&lt;&gt;A24)*(IFERROR(INDEX('Required shifts'!$C$2:$C$101,MATCH($B$2:$B$201,'Required shifts'!$A$2:$A$101,0)),0)&lt;INDEX('Required shifts'!$D$2:$D$101,MATCH(B24,'Required shifts'!$A$2:$A$101,0)))*(IFERROR(INDEX('Required shifts'!$D$2:$D$101,MATCH($B$2:$B$201,'Required shifts'!$A$2:$A$101,0)),0)&gt;INDEX('Required shifts'!$C$2:$C$101,MATCH(B24,'Required shifts'!$A$2:$A$101,0))))&gt;0,"Overlap","OK"))</f>
        <v/>
      </c>
      <c r="I24" s="5">
        <f>IF(A24="","",IF(SUMPRODUCT(($C$2:$C$201=C24)*($A$2:$A$201&lt;&gt;A24)*(IFERROR(INDEX('Required shifts'!$D$2:$D$101,MATCH($B$2:$B$201,'Required shifts'!$A$2:$A$101,0)),0)&lt;=INDEX('Required shifts'!$C$2:$C$101,MATCH(B24,'Required shifts'!$A$2:$A$101,0)))*(IFERROR(INDEX('Required shifts'!$D$2:$D$101,MATCH($B$2:$B$201,'Required shifts'!$A$2:$A$101,0)),0)&gt;INDEX('Required shifts'!$C$2:$C$101,MATCH(B24,'Required shifts'!$A$2:$A$101,0))-Settings!$B$3/24))&gt;0,"Below "&amp;Settings!$B$3&amp;"h threshold","OK"))</f>
        <v/>
      </c>
      <c r="J24" s="5">
        <f>IF(A24="","",IF(COUNTIFS(Eligibility!$A$2:$A$301,C24,Eligibility!$B$2:$B$301,"Skill",Eligibility!$C$2:$C$301,INDEX('Required shifts'!$F$2:$F$101,MATCH(B24,'Required shifts'!$A$2:$A$101,0)),Eligibility!$D$2:$D$301,"Current")&gt;0,"OK","Missing skill"))</f>
        <v/>
      </c>
      <c r="K24" s="5">
        <f>IF(A24="","",IF(COUNTIFS(Eligibility!$A$2:$A$301,C24,Eligibility!$B$2:$B$301,"Site permission",Eligibility!$C$2:$C$301,INDEX('Required shifts'!$G$2:$G$101,MATCH(B24,'Required shifts'!$A$2:$A$101,0)),Eligibility!$D$2:$D$301,"Current")&gt;0,"OK","Missing permission"))</f>
        <v/>
      </c>
      <c r="L24" s="5">
        <f>IF(A24="","",IF(COUNTIF(F24:K24,"&lt;&gt;OK")=0,"OK","CHECK - "&amp;TEXTJOIN("; ",TRUE,IF(F24:K24&lt;&gt;"OK",F24:K24,""))))</f>
        <v/>
      </c>
    </row>
    <row r="25">
      <c r="D25" s="5">
        <f>IFERROR(INDEX(People!$B$2:$B$101,MATCH(C25,People!$A$2:$A$101,0)),"")</f>
        <v/>
      </c>
      <c r="E25" s="5">
        <f>IFERROR((INDEX('Required shifts'!$D$2:$D$101,MATCH(B25,'Required shifts'!$A$2:$A$101,0))-INDEX('Required shifts'!$C$2:$C$101,MATCH(B25,'Required shifts'!$A$2:$A$101,0)))*24,"")</f>
        <v/>
      </c>
      <c r="F25" s="5">
        <f>IF(A25="","",IF(COUNTIF('Required shifts'!$A$2:$A$101,B25)=0,"Unknown shift",IF(COUNTIF(People!$A$2:$A$101,C25)=0,"Unknown worker","OK")))</f>
        <v/>
      </c>
      <c r="G25" s="5">
        <f>IF(A25="","",IF(COUNTIFS(Availability!$A$2:$A$201,C25,Availability!$B$2:$B$201,"&lt;="&amp;INDEX('Required shifts'!$C$2:$C$101,MATCH(B25,'Required shifts'!$A$2:$A$101,0)),Availability!$C$2:$C$201,"&gt;="&amp;INDEX('Required shifts'!$D$2:$D$101,MATCH(B25,'Required shifts'!$A$2:$A$101,0)),Availability!$D$2:$D$201,"Available")&gt;0,"OK","Not available"))</f>
        <v/>
      </c>
      <c r="H25" s="5">
        <f>IF(A25="","",IF(SUMPRODUCT(($C$2:$C$201=C25)*($A$2:$A$201&lt;&gt;A25)*(IFERROR(INDEX('Required shifts'!$C$2:$C$101,MATCH($B$2:$B$201,'Required shifts'!$A$2:$A$101,0)),0)&lt;INDEX('Required shifts'!$D$2:$D$101,MATCH(B25,'Required shifts'!$A$2:$A$101,0)))*(IFERROR(INDEX('Required shifts'!$D$2:$D$101,MATCH($B$2:$B$201,'Required shifts'!$A$2:$A$101,0)),0)&gt;INDEX('Required shifts'!$C$2:$C$101,MATCH(B25,'Required shifts'!$A$2:$A$101,0))))&gt;0,"Overlap","OK"))</f>
        <v/>
      </c>
      <c r="I25" s="5">
        <f>IF(A25="","",IF(SUMPRODUCT(($C$2:$C$201=C25)*($A$2:$A$201&lt;&gt;A25)*(IFERROR(INDEX('Required shifts'!$D$2:$D$101,MATCH($B$2:$B$201,'Required shifts'!$A$2:$A$101,0)),0)&lt;=INDEX('Required shifts'!$C$2:$C$101,MATCH(B25,'Required shifts'!$A$2:$A$101,0)))*(IFERROR(INDEX('Required shifts'!$D$2:$D$101,MATCH($B$2:$B$201,'Required shifts'!$A$2:$A$101,0)),0)&gt;INDEX('Required shifts'!$C$2:$C$101,MATCH(B25,'Required shifts'!$A$2:$A$101,0))-Settings!$B$3/24))&gt;0,"Below "&amp;Settings!$B$3&amp;"h threshold","OK"))</f>
        <v/>
      </c>
      <c r="J25" s="5">
        <f>IF(A25="","",IF(COUNTIFS(Eligibility!$A$2:$A$301,C25,Eligibility!$B$2:$B$301,"Skill",Eligibility!$C$2:$C$301,INDEX('Required shifts'!$F$2:$F$101,MATCH(B25,'Required shifts'!$A$2:$A$101,0)),Eligibility!$D$2:$D$301,"Current")&gt;0,"OK","Missing skill"))</f>
        <v/>
      </c>
      <c r="K25" s="5">
        <f>IF(A25="","",IF(COUNTIFS(Eligibility!$A$2:$A$301,C25,Eligibility!$B$2:$B$301,"Site permission",Eligibility!$C$2:$C$301,INDEX('Required shifts'!$G$2:$G$101,MATCH(B25,'Required shifts'!$A$2:$A$101,0)),Eligibility!$D$2:$D$301,"Current")&gt;0,"OK","Missing permission"))</f>
        <v/>
      </c>
      <c r="L25" s="5">
        <f>IF(A25="","",IF(COUNTIF(F25:K25,"&lt;&gt;OK")=0,"OK","CHECK - "&amp;TEXTJOIN("; ",TRUE,IF(F25:K25&lt;&gt;"OK",F25:K25,""))))</f>
        <v/>
      </c>
    </row>
    <row r="26">
      <c r="D26" s="5">
        <f>IFERROR(INDEX(People!$B$2:$B$101,MATCH(C26,People!$A$2:$A$101,0)),"")</f>
        <v/>
      </c>
      <c r="E26" s="5">
        <f>IFERROR((INDEX('Required shifts'!$D$2:$D$101,MATCH(B26,'Required shifts'!$A$2:$A$101,0))-INDEX('Required shifts'!$C$2:$C$101,MATCH(B26,'Required shifts'!$A$2:$A$101,0)))*24,"")</f>
        <v/>
      </c>
      <c r="F26" s="5">
        <f>IF(A26="","",IF(COUNTIF('Required shifts'!$A$2:$A$101,B26)=0,"Unknown shift",IF(COUNTIF(People!$A$2:$A$101,C26)=0,"Unknown worker","OK")))</f>
        <v/>
      </c>
      <c r="G26" s="5">
        <f>IF(A26="","",IF(COUNTIFS(Availability!$A$2:$A$201,C26,Availability!$B$2:$B$201,"&lt;="&amp;INDEX('Required shifts'!$C$2:$C$101,MATCH(B26,'Required shifts'!$A$2:$A$101,0)),Availability!$C$2:$C$201,"&gt;="&amp;INDEX('Required shifts'!$D$2:$D$101,MATCH(B26,'Required shifts'!$A$2:$A$101,0)),Availability!$D$2:$D$201,"Available")&gt;0,"OK","Not available"))</f>
        <v/>
      </c>
      <c r="H26" s="5">
        <f>IF(A26="","",IF(SUMPRODUCT(($C$2:$C$201=C26)*($A$2:$A$201&lt;&gt;A26)*(IFERROR(INDEX('Required shifts'!$C$2:$C$101,MATCH($B$2:$B$201,'Required shifts'!$A$2:$A$101,0)),0)&lt;INDEX('Required shifts'!$D$2:$D$101,MATCH(B26,'Required shifts'!$A$2:$A$101,0)))*(IFERROR(INDEX('Required shifts'!$D$2:$D$101,MATCH($B$2:$B$201,'Required shifts'!$A$2:$A$101,0)),0)&gt;INDEX('Required shifts'!$C$2:$C$101,MATCH(B26,'Required shifts'!$A$2:$A$101,0))))&gt;0,"Overlap","OK"))</f>
        <v/>
      </c>
      <c r="I26" s="5">
        <f>IF(A26="","",IF(SUMPRODUCT(($C$2:$C$201=C26)*($A$2:$A$201&lt;&gt;A26)*(IFERROR(INDEX('Required shifts'!$D$2:$D$101,MATCH($B$2:$B$201,'Required shifts'!$A$2:$A$101,0)),0)&lt;=INDEX('Required shifts'!$C$2:$C$101,MATCH(B26,'Required shifts'!$A$2:$A$101,0)))*(IFERROR(INDEX('Required shifts'!$D$2:$D$101,MATCH($B$2:$B$201,'Required shifts'!$A$2:$A$101,0)),0)&gt;INDEX('Required shifts'!$C$2:$C$101,MATCH(B26,'Required shifts'!$A$2:$A$101,0))-Settings!$B$3/24))&gt;0,"Below "&amp;Settings!$B$3&amp;"h threshold","OK"))</f>
        <v/>
      </c>
      <c r="J26" s="5">
        <f>IF(A26="","",IF(COUNTIFS(Eligibility!$A$2:$A$301,C26,Eligibility!$B$2:$B$301,"Skill",Eligibility!$C$2:$C$301,INDEX('Required shifts'!$F$2:$F$101,MATCH(B26,'Required shifts'!$A$2:$A$101,0)),Eligibility!$D$2:$D$301,"Current")&gt;0,"OK","Missing skill"))</f>
        <v/>
      </c>
      <c r="K26" s="5">
        <f>IF(A26="","",IF(COUNTIFS(Eligibility!$A$2:$A$301,C26,Eligibility!$B$2:$B$301,"Site permission",Eligibility!$C$2:$C$301,INDEX('Required shifts'!$G$2:$G$101,MATCH(B26,'Required shifts'!$A$2:$A$101,0)),Eligibility!$D$2:$D$301,"Current")&gt;0,"OK","Missing permission"))</f>
        <v/>
      </c>
      <c r="L26" s="5">
        <f>IF(A26="","",IF(COUNTIF(F26:K26,"&lt;&gt;OK")=0,"OK","CHECK - "&amp;TEXTJOIN("; ",TRUE,IF(F26:K26&lt;&gt;"OK",F26:K26,""))))</f>
        <v/>
      </c>
    </row>
    <row r="27">
      <c r="D27" s="5">
        <f>IFERROR(INDEX(People!$B$2:$B$101,MATCH(C27,People!$A$2:$A$101,0)),"")</f>
        <v/>
      </c>
      <c r="E27" s="5">
        <f>IFERROR((INDEX('Required shifts'!$D$2:$D$101,MATCH(B27,'Required shifts'!$A$2:$A$101,0))-INDEX('Required shifts'!$C$2:$C$101,MATCH(B27,'Required shifts'!$A$2:$A$101,0)))*24,"")</f>
        <v/>
      </c>
      <c r="F27" s="5">
        <f>IF(A27="","",IF(COUNTIF('Required shifts'!$A$2:$A$101,B27)=0,"Unknown shift",IF(COUNTIF(People!$A$2:$A$101,C27)=0,"Unknown worker","OK")))</f>
        <v/>
      </c>
      <c r="G27" s="5">
        <f>IF(A27="","",IF(COUNTIFS(Availability!$A$2:$A$201,C27,Availability!$B$2:$B$201,"&lt;="&amp;INDEX('Required shifts'!$C$2:$C$101,MATCH(B27,'Required shifts'!$A$2:$A$101,0)),Availability!$C$2:$C$201,"&gt;="&amp;INDEX('Required shifts'!$D$2:$D$101,MATCH(B27,'Required shifts'!$A$2:$A$101,0)),Availability!$D$2:$D$201,"Available")&gt;0,"OK","Not available"))</f>
        <v/>
      </c>
      <c r="H27" s="5">
        <f>IF(A27="","",IF(SUMPRODUCT(($C$2:$C$201=C27)*($A$2:$A$201&lt;&gt;A27)*(IFERROR(INDEX('Required shifts'!$C$2:$C$101,MATCH($B$2:$B$201,'Required shifts'!$A$2:$A$101,0)),0)&lt;INDEX('Required shifts'!$D$2:$D$101,MATCH(B27,'Required shifts'!$A$2:$A$101,0)))*(IFERROR(INDEX('Required shifts'!$D$2:$D$101,MATCH($B$2:$B$201,'Required shifts'!$A$2:$A$101,0)),0)&gt;INDEX('Required shifts'!$C$2:$C$101,MATCH(B27,'Required shifts'!$A$2:$A$101,0))))&gt;0,"Overlap","OK"))</f>
        <v/>
      </c>
      <c r="I27" s="5">
        <f>IF(A27="","",IF(SUMPRODUCT(($C$2:$C$201=C27)*($A$2:$A$201&lt;&gt;A27)*(IFERROR(INDEX('Required shifts'!$D$2:$D$101,MATCH($B$2:$B$201,'Required shifts'!$A$2:$A$101,0)),0)&lt;=INDEX('Required shifts'!$C$2:$C$101,MATCH(B27,'Required shifts'!$A$2:$A$101,0)))*(IFERROR(INDEX('Required shifts'!$D$2:$D$101,MATCH($B$2:$B$201,'Required shifts'!$A$2:$A$101,0)),0)&gt;INDEX('Required shifts'!$C$2:$C$101,MATCH(B27,'Required shifts'!$A$2:$A$101,0))-Settings!$B$3/24))&gt;0,"Below "&amp;Settings!$B$3&amp;"h threshold","OK"))</f>
        <v/>
      </c>
      <c r="J27" s="5">
        <f>IF(A27="","",IF(COUNTIFS(Eligibility!$A$2:$A$301,C27,Eligibility!$B$2:$B$301,"Skill",Eligibility!$C$2:$C$301,INDEX('Required shifts'!$F$2:$F$101,MATCH(B27,'Required shifts'!$A$2:$A$101,0)),Eligibility!$D$2:$D$301,"Current")&gt;0,"OK","Missing skill"))</f>
        <v/>
      </c>
      <c r="K27" s="5">
        <f>IF(A27="","",IF(COUNTIFS(Eligibility!$A$2:$A$301,C27,Eligibility!$B$2:$B$301,"Site permission",Eligibility!$C$2:$C$301,INDEX('Required shifts'!$G$2:$G$101,MATCH(B27,'Required shifts'!$A$2:$A$101,0)),Eligibility!$D$2:$D$301,"Current")&gt;0,"OK","Missing permission"))</f>
        <v/>
      </c>
      <c r="L27" s="5">
        <f>IF(A27="","",IF(COUNTIF(F27:K27,"&lt;&gt;OK")=0,"OK","CHECK - "&amp;TEXTJOIN("; ",TRUE,IF(F27:K27&lt;&gt;"OK",F27:K27,""))))</f>
        <v/>
      </c>
    </row>
    <row r="28">
      <c r="D28" s="5">
        <f>IFERROR(INDEX(People!$B$2:$B$101,MATCH(C28,People!$A$2:$A$101,0)),"")</f>
        <v/>
      </c>
      <c r="E28" s="5">
        <f>IFERROR((INDEX('Required shifts'!$D$2:$D$101,MATCH(B28,'Required shifts'!$A$2:$A$101,0))-INDEX('Required shifts'!$C$2:$C$101,MATCH(B28,'Required shifts'!$A$2:$A$101,0)))*24,"")</f>
        <v/>
      </c>
      <c r="F28" s="5">
        <f>IF(A28="","",IF(COUNTIF('Required shifts'!$A$2:$A$101,B28)=0,"Unknown shift",IF(COUNTIF(People!$A$2:$A$101,C28)=0,"Unknown worker","OK")))</f>
        <v/>
      </c>
      <c r="G28" s="5">
        <f>IF(A28="","",IF(COUNTIFS(Availability!$A$2:$A$201,C28,Availability!$B$2:$B$201,"&lt;="&amp;INDEX('Required shifts'!$C$2:$C$101,MATCH(B28,'Required shifts'!$A$2:$A$101,0)),Availability!$C$2:$C$201,"&gt;="&amp;INDEX('Required shifts'!$D$2:$D$101,MATCH(B28,'Required shifts'!$A$2:$A$101,0)),Availability!$D$2:$D$201,"Available")&gt;0,"OK","Not available"))</f>
        <v/>
      </c>
      <c r="H28" s="5">
        <f>IF(A28="","",IF(SUMPRODUCT(($C$2:$C$201=C28)*($A$2:$A$201&lt;&gt;A28)*(IFERROR(INDEX('Required shifts'!$C$2:$C$101,MATCH($B$2:$B$201,'Required shifts'!$A$2:$A$101,0)),0)&lt;INDEX('Required shifts'!$D$2:$D$101,MATCH(B28,'Required shifts'!$A$2:$A$101,0)))*(IFERROR(INDEX('Required shifts'!$D$2:$D$101,MATCH($B$2:$B$201,'Required shifts'!$A$2:$A$101,0)),0)&gt;INDEX('Required shifts'!$C$2:$C$101,MATCH(B28,'Required shifts'!$A$2:$A$101,0))))&gt;0,"Overlap","OK"))</f>
        <v/>
      </c>
      <c r="I28" s="5">
        <f>IF(A28="","",IF(SUMPRODUCT(($C$2:$C$201=C28)*($A$2:$A$201&lt;&gt;A28)*(IFERROR(INDEX('Required shifts'!$D$2:$D$101,MATCH($B$2:$B$201,'Required shifts'!$A$2:$A$101,0)),0)&lt;=INDEX('Required shifts'!$C$2:$C$101,MATCH(B28,'Required shifts'!$A$2:$A$101,0)))*(IFERROR(INDEX('Required shifts'!$D$2:$D$101,MATCH($B$2:$B$201,'Required shifts'!$A$2:$A$101,0)),0)&gt;INDEX('Required shifts'!$C$2:$C$101,MATCH(B28,'Required shifts'!$A$2:$A$101,0))-Settings!$B$3/24))&gt;0,"Below "&amp;Settings!$B$3&amp;"h threshold","OK"))</f>
        <v/>
      </c>
      <c r="J28" s="5">
        <f>IF(A28="","",IF(COUNTIFS(Eligibility!$A$2:$A$301,C28,Eligibility!$B$2:$B$301,"Skill",Eligibility!$C$2:$C$301,INDEX('Required shifts'!$F$2:$F$101,MATCH(B28,'Required shifts'!$A$2:$A$101,0)),Eligibility!$D$2:$D$301,"Current")&gt;0,"OK","Missing skill"))</f>
        <v/>
      </c>
      <c r="K28" s="5">
        <f>IF(A28="","",IF(COUNTIFS(Eligibility!$A$2:$A$301,C28,Eligibility!$B$2:$B$301,"Site permission",Eligibility!$C$2:$C$301,INDEX('Required shifts'!$G$2:$G$101,MATCH(B28,'Required shifts'!$A$2:$A$101,0)),Eligibility!$D$2:$D$301,"Current")&gt;0,"OK","Missing permission"))</f>
        <v/>
      </c>
      <c r="L28" s="5">
        <f>IF(A28="","",IF(COUNTIF(F28:K28,"&lt;&gt;OK")=0,"OK","CHECK - "&amp;TEXTJOIN("; ",TRUE,IF(F28:K28&lt;&gt;"OK",F28:K28,""))))</f>
        <v/>
      </c>
    </row>
    <row r="29">
      <c r="D29" s="5">
        <f>IFERROR(INDEX(People!$B$2:$B$101,MATCH(C29,People!$A$2:$A$101,0)),"")</f>
        <v/>
      </c>
      <c r="E29" s="5">
        <f>IFERROR((INDEX('Required shifts'!$D$2:$D$101,MATCH(B29,'Required shifts'!$A$2:$A$101,0))-INDEX('Required shifts'!$C$2:$C$101,MATCH(B29,'Required shifts'!$A$2:$A$101,0)))*24,"")</f>
        <v/>
      </c>
      <c r="F29" s="5">
        <f>IF(A29="","",IF(COUNTIF('Required shifts'!$A$2:$A$101,B29)=0,"Unknown shift",IF(COUNTIF(People!$A$2:$A$101,C29)=0,"Unknown worker","OK")))</f>
        <v/>
      </c>
      <c r="G29" s="5">
        <f>IF(A29="","",IF(COUNTIFS(Availability!$A$2:$A$201,C29,Availability!$B$2:$B$201,"&lt;="&amp;INDEX('Required shifts'!$C$2:$C$101,MATCH(B29,'Required shifts'!$A$2:$A$101,0)),Availability!$C$2:$C$201,"&gt;="&amp;INDEX('Required shifts'!$D$2:$D$101,MATCH(B29,'Required shifts'!$A$2:$A$101,0)),Availability!$D$2:$D$201,"Available")&gt;0,"OK","Not available"))</f>
        <v/>
      </c>
      <c r="H29" s="5">
        <f>IF(A29="","",IF(SUMPRODUCT(($C$2:$C$201=C29)*($A$2:$A$201&lt;&gt;A29)*(IFERROR(INDEX('Required shifts'!$C$2:$C$101,MATCH($B$2:$B$201,'Required shifts'!$A$2:$A$101,0)),0)&lt;INDEX('Required shifts'!$D$2:$D$101,MATCH(B29,'Required shifts'!$A$2:$A$101,0)))*(IFERROR(INDEX('Required shifts'!$D$2:$D$101,MATCH($B$2:$B$201,'Required shifts'!$A$2:$A$101,0)),0)&gt;INDEX('Required shifts'!$C$2:$C$101,MATCH(B29,'Required shifts'!$A$2:$A$101,0))))&gt;0,"Overlap","OK"))</f>
        <v/>
      </c>
      <c r="I29" s="5">
        <f>IF(A29="","",IF(SUMPRODUCT(($C$2:$C$201=C29)*($A$2:$A$201&lt;&gt;A29)*(IFERROR(INDEX('Required shifts'!$D$2:$D$101,MATCH($B$2:$B$201,'Required shifts'!$A$2:$A$101,0)),0)&lt;=INDEX('Required shifts'!$C$2:$C$101,MATCH(B29,'Required shifts'!$A$2:$A$101,0)))*(IFERROR(INDEX('Required shifts'!$D$2:$D$101,MATCH($B$2:$B$201,'Required shifts'!$A$2:$A$101,0)),0)&gt;INDEX('Required shifts'!$C$2:$C$101,MATCH(B29,'Required shifts'!$A$2:$A$101,0))-Settings!$B$3/24))&gt;0,"Below "&amp;Settings!$B$3&amp;"h threshold","OK"))</f>
        <v/>
      </c>
      <c r="J29" s="5">
        <f>IF(A29="","",IF(COUNTIFS(Eligibility!$A$2:$A$301,C29,Eligibility!$B$2:$B$301,"Skill",Eligibility!$C$2:$C$301,INDEX('Required shifts'!$F$2:$F$101,MATCH(B29,'Required shifts'!$A$2:$A$101,0)),Eligibility!$D$2:$D$301,"Current")&gt;0,"OK","Missing skill"))</f>
        <v/>
      </c>
      <c r="K29" s="5">
        <f>IF(A29="","",IF(COUNTIFS(Eligibility!$A$2:$A$301,C29,Eligibility!$B$2:$B$301,"Site permission",Eligibility!$C$2:$C$301,INDEX('Required shifts'!$G$2:$G$101,MATCH(B29,'Required shifts'!$A$2:$A$101,0)),Eligibility!$D$2:$D$301,"Current")&gt;0,"OK","Missing permission"))</f>
        <v/>
      </c>
      <c r="L29" s="5">
        <f>IF(A29="","",IF(COUNTIF(F29:K29,"&lt;&gt;OK")=0,"OK","CHECK - "&amp;TEXTJOIN("; ",TRUE,IF(F29:K29&lt;&gt;"OK",F29:K29,""))))</f>
        <v/>
      </c>
    </row>
    <row r="30">
      <c r="D30" s="5">
        <f>IFERROR(INDEX(People!$B$2:$B$101,MATCH(C30,People!$A$2:$A$101,0)),"")</f>
        <v/>
      </c>
      <c r="E30" s="5">
        <f>IFERROR((INDEX('Required shifts'!$D$2:$D$101,MATCH(B30,'Required shifts'!$A$2:$A$101,0))-INDEX('Required shifts'!$C$2:$C$101,MATCH(B30,'Required shifts'!$A$2:$A$101,0)))*24,"")</f>
        <v/>
      </c>
      <c r="F30" s="5">
        <f>IF(A30="","",IF(COUNTIF('Required shifts'!$A$2:$A$101,B30)=0,"Unknown shift",IF(COUNTIF(People!$A$2:$A$101,C30)=0,"Unknown worker","OK")))</f>
        <v/>
      </c>
      <c r="G30" s="5">
        <f>IF(A30="","",IF(COUNTIFS(Availability!$A$2:$A$201,C30,Availability!$B$2:$B$201,"&lt;="&amp;INDEX('Required shifts'!$C$2:$C$101,MATCH(B30,'Required shifts'!$A$2:$A$101,0)),Availability!$C$2:$C$201,"&gt;="&amp;INDEX('Required shifts'!$D$2:$D$101,MATCH(B30,'Required shifts'!$A$2:$A$101,0)),Availability!$D$2:$D$201,"Available")&gt;0,"OK","Not available"))</f>
        <v/>
      </c>
      <c r="H30" s="5">
        <f>IF(A30="","",IF(SUMPRODUCT(($C$2:$C$201=C30)*($A$2:$A$201&lt;&gt;A30)*(IFERROR(INDEX('Required shifts'!$C$2:$C$101,MATCH($B$2:$B$201,'Required shifts'!$A$2:$A$101,0)),0)&lt;INDEX('Required shifts'!$D$2:$D$101,MATCH(B30,'Required shifts'!$A$2:$A$101,0)))*(IFERROR(INDEX('Required shifts'!$D$2:$D$101,MATCH($B$2:$B$201,'Required shifts'!$A$2:$A$101,0)),0)&gt;INDEX('Required shifts'!$C$2:$C$101,MATCH(B30,'Required shifts'!$A$2:$A$101,0))))&gt;0,"Overlap","OK"))</f>
        <v/>
      </c>
      <c r="I30" s="5">
        <f>IF(A30="","",IF(SUMPRODUCT(($C$2:$C$201=C30)*($A$2:$A$201&lt;&gt;A30)*(IFERROR(INDEX('Required shifts'!$D$2:$D$101,MATCH($B$2:$B$201,'Required shifts'!$A$2:$A$101,0)),0)&lt;=INDEX('Required shifts'!$C$2:$C$101,MATCH(B30,'Required shifts'!$A$2:$A$101,0)))*(IFERROR(INDEX('Required shifts'!$D$2:$D$101,MATCH($B$2:$B$201,'Required shifts'!$A$2:$A$101,0)),0)&gt;INDEX('Required shifts'!$C$2:$C$101,MATCH(B30,'Required shifts'!$A$2:$A$101,0))-Settings!$B$3/24))&gt;0,"Below "&amp;Settings!$B$3&amp;"h threshold","OK"))</f>
        <v/>
      </c>
      <c r="J30" s="5">
        <f>IF(A30="","",IF(COUNTIFS(Eligibility!$A$2:$A$301,C30,Eligibility!$B$2:$B$301,"Skill",Eligibility!$C$2:$C$301,INDEX('Required shifts'!$F$2:$F$101,MATCH(B30,'Required shifts'!$A$2:$A$101,0)),Eligibility!$D$2:$D$301,"Current")&gt;0,"OK","Missing skill"))</f>
        <v/>
      </c>
      <c r="K30" s="5">
        <f>IF(A30="","",IF(COUNTIFS(Eligibility!$A$2:$A$301,C30,Eligibility!$B$2:$B$301,"Site permission",Eligibility!$C$2:$C$301,INDEX('Required shifts'!$G$2:$G$101,MATCH(B30,'Required shifts'!$A$2:$A$101,0)),Eligibility!$D$2:$D$301,"Current")&gt;0,"OK","Missing permission"))</f>
        <v/>
      </c>
      <c r="L30" s="5">
        <f>IF(A30="","",IF(COUNTIF(F30:K30,"&lt;&gt;OK")=0,"OK","CHECK - "&amp;TEXTJOIN("; ",TRUE,IF(F30:K30&lt;&gt;"OK",F30:K30,""))))</f>
        <v/>
      </c>
    </row>
    <row r="31">
      <c r="D31" s="5">
        <f>IFERROR(INDEX(People!$B$2:$B$101,MATCH(C31,People!$A$2:$A$101,0)),"")</f>
        <v/>
      </c>
      <c r="E31" s="5">
        <f>IFERROR((INDEX('Required shifts'!$D$2:$D$101,MATCH(B31,'Required shifts'!$A$2:$A$101,0))-INDEX('Required shifts'!$C$2:$C$101,MATCH(B31,'Required shifts'!$A$2:$A$101,0)))*24,"")</f>
        <v/>
      </c>
      <c r="F31" s="5">
        <f>IF(A31="","",IF(COUNTIF('Required shifts'!$A$2:$A$101,B31)=0,"Unknown shift",IF(COUNTIF(People!$A$2:$A$101,C31)=0,"Unknown worker","OK")))</f>
        <v/>
      </c>
      <c r="G31" s="5">
        <f>IF(A31="","",IF(COUNTIFS(Availability!$A$2:$A$201,C31,Availability!$B$2:$B$201,"&lt;="&amp;INDEX('Required shifts'!$C$2:$C$101,MATCH(B31,'Required shifts'!$A$2:$A$101,0)),Availability!$C$2:$C$201,"&gt;="&amp;INDEX('Required shifts'!$D$2:$D$101,MATCH(B31,'Required shifts'!$A$2:$A$101,0)),Availability!$D$2:$D$201,"Available")&gt;0,"OK","Not available"))</f>
        <v/>
      </c>
      <c r="H31" s="5">
        <f>IF(A31="","",IF(SUMPRODUCT(($C$2:$C$201=C31)*($A$2:$A$201&lt;&gt;A31)*(IFERROR(INDEX('Required shifts'!$C$2:$C$101,MATCH($B$2:$B$201,'Required shifts'!$A$2:$A$101,0)),0)&lt;INDEX('Required shifts'!$D$2:$D$101,MATCH(B31,'Required shifts'!$A$2:$A$101,0)))*(IFERROR(INDEX('Required shifts'!$D$2:$D$101,MATCH($B$2:$B$201,'Required shifts'!$A$2:$A$101,0)),0)&gt;INDEX('Required shifts'!$C$2:$C$101,MATCH(B31,'Required shifts'!$A$2:$A$101,0))))&gt;0,"Overlap","OK"))</f>
        <v/>
      </c>
      <c r="I31" s="5">
        <f>IF(A31="","",IF(SUMPRODUCT(($C$2:$C$201=C31)*($A$2:$A$201&lt;&gt;A31)*(IFERROR(INDEX('Required shifts'!$D$2:$D$101,MATCH($B$2:$B$201,'Required shifts'!$A$2:$A$101,0)),0)&lt;=INDEX('Required shifts'!$C$2:$C$101,MATCH(B31,'Required shifts'!$A$2:$A$101,0)))*(IFERROR(INDEX('Required shifts'!$D$2:$D$101,MATCH($B$2:$B$201,'Required shifts'!$A$2:$A$101,0)),0)&gt;INDEX('Required shifts'!$C$2:$C$101,MATCH(B31,'Required shifts'!$A$2:$A$101,0))-Settings!$B$3/24))&gt;0,"Below "&amp;Settings!$B$3&amp;"h threshold","OK"))</f>
        <v/>
      </c>
      <c r="J31" s="5">
        <f>IF(A31="","",IF(COUNTIFS(Eligibility!$A$2:$A$301,C31,Eligibility!$B$2:$B$301,"Skill",Eligibility!$C$2:$C$301,INDEX('Required shifts'!$F$2:$F$101,MATCH(B31,'Required shifts'!$A$2:$A$101,0)),Eligibility!$D$2:$D$301,"Current")&gt;0,"OK","Missing skill"))</f>
        <v/>
      </c>
      <c r="K31" s="5">
        <f>IF(A31="","",IF(COUNTIFS(Eligibility!$A$2:$A$301,C31,Eligibility!$B$2:$B$301,"Site permission",Eligibility!$C$2:$C$301,INDEX('Required shifts'!$G$2:$G$101,MATCH(B31,'Required shifts'!$A$2:$A$101,0)),Eligibility!$D$2:$D$301,"Current")&gt;0,"OK","Missing permission"))</f>
        <v/>
      </c>
      <c r="L31" s="5">
        <f>IF(A31="","",IF(COUNTIF(F31:K31,"&lt;&gt;OK")=0,"OK","CHECK - "&amp;TEXTJOIN("; ",TRUE,IF(F31:K31&lt;&gt;"OK",F31:K31,""))))</f>
        <v/>
      </c>
    </row>
    <row r="32">
      <c r="D32" s="5">
        <f>IFERROR(INDEX(People!$B$2:$B$101,MATCH(C32,People!$A$2:$A$101,0)),"")</f>
        <v/>
      </c>
      <c r="E32" s="5">
        <f>IFERROR((INDEX('Required shifts'!$D$2:$D$101,MATCH(B32,'Required shifts'!$A$2:$A$101,0))-INDEX('Required shifts'!$C$2:$C$101,MATCH(B32,'Required shifts'!$A$2:$A$101,0)))*24,"")</f>
        <v/>
      </c>
      <c r="F32" s="5">
        <f>IF(A32="","",IF(COUNTIF('Required shifts'!$A$2:$A$101,B32)=0,"Unknown shift",IF(COUNTIF(People!$A$2:$A$101,C32)=0,"Unknown worker","OK")))</f>
        <v/>
      </c>
      <c r="G32" s="5">
        <f>IF(A32="","",IF(COUNTIFS(Availability!$A$2:$A$201,C32,Availability!$B$2:$B$201,"&lt;="&amp;INDEX('Required shifts'!$C$2:$C$101,MATCH(B32,'Required shifts'!$A$2:$A$101,0)),Availability!$C$2:$C$201,"&gt;="&amp;INDEX('Required shifts'!$D$2:$D$101,MATCH(B32,'Required shifts'!$A$2:$A$101,0)),Availability!$D$2:$D$201,"Available")&gt;0,"OK","Not available"))</f>
        <v/>
      </c>
      <c r="H32" s="5">
        <f>IF(A32="","",IF(SUMPRODUCT(($C$2:$C$201=C32)*($A$2:$A$201&lt;&gt;A32)*(IFERROR(INDEX('Required shifts'!$C$2:$C$101,MATCH($B$2:$B$201,'Required shifts'!$A$2:$A$101,0)),0)&lt;INDEX('Required shifts'!$D$2:$D$101,MATCH(B32,'Required shifts'!$A$2:$A$101,0)))*(IFERROR(INDEX('Required shifts'!$D$2:$D$101,MATCH($B$2:$B$201,'Required shifts'!$A$2:$A$101,0)),0)&gt;INDEX('Required shifts'!$C$2:$C$101,MATCH(B32,'Required shifts'!$A$2:$A$101,0))))&gt;0,"Overlap","OK"))</f>
        <v/>
      </c>
      <c r="I32" s="5">
        <f>IF(A32="","",IF(SUMPRODUCT(($C$2:$C$201=C32)*($A$2:$A$201&lt;&gt;A32)*(IFERROR(INDEX('Required shifts'!$D$2:$D$101,MATCH($B$2:$B$201,'Required shifts'!$A$2:$A$101,0)),0)&lt;=INDEX('Required shifts'!$C$2:$C$101,MATCH(B32,'Required shifts'!$A$2:$A$101,0)))*(IFERROR(INDEX('Required shifts'!$D$2:$D$101,MATCH($B$2:$B$201,'Required shifts'!$A$2:$A$101,0)),0)&gt;INDEX('Required shifts'!$C$2:$C$101,MATCH(B32,'Required shifts'!$A$2:$A$101,0))-Settings!$B$3/24))&gt;0,"Below "&amp;Settings!$B$3&amp;"h threshold","OK"))</f>
        <v/>
      </c>
      <c r="J32" s="5">
        <f>IF(A32="","",IF(COUNTIFS(Eligibility!$A$2:$A$301,C32,Eligibility!$B$2:$B$301,"Skill",Eligibility!$C$2:$C$301,INDEX('Required shifts'!$F$2:$F$101,MATCH(B32,'Required shifts'!$A$2:$A$101,0)),Eligibility!$D$2:$D$301,"Current")&gt;0,"OK","Missing skill"))</f>
        <v/>
      </c>
      <c r="K32" s="5">
        <f>IF(A32="","",IF(COUNTIFS(Eligibility!$A$2:$A$301,C32,Eligibility!$B$2:$B$301,"Site permission",Eligibility!$C$2:$C$301,INDEX('Required shifts'!$G$2:$G$101,MATCH(B32,'Required shifts'!$A$2:$A$101,0)),Eligibility!$D$2:$D$301,"Current")&gt;0,"OK","Missing permission"))</f>
        <v/>
      </c>
      <c r="L32" s="5">
        <f>IF(A32="","",IF(COUNTIF(F32:K32,"&lt;&gt;OK")=0,"OK","CHECK - "&amp;TEXTJOIN("; ",TRUE,IF(F32:K32&lt;&gt;"OK",F32:K32,""))))</f>
        <v/>
      </c>
    </row>
    <row r="33">
      <c r="D33" s="5">
        <f>IFERROR(INDEX(People!$B$2:$B$101,MATCH(C33,People!$A$2:$A$101,0)),"")</f>
        <v/>
      </c>
      <c r="E33" s="5">
        <f>IFERROR((INDEX('Required shifts'!$D$2:$D$101,MATCH(B33,'Required shifts'!$A$2:$A$101,0))-INDEX('Required shifts'!$C$2:$C$101,MATCH(B33,'Required shifts'!$A$2:$A$101,0)))*24,"")</f>
        <v/>
      </c>
      <c r="F33" s="5">
        <f>IF(A33="","",IF(COUNTIF('Required shifts'!$A$2:$A$101,B33)=0,"Unknown shift",IF(COUNTIF(People!$A$2:$A$101,C33)=0,"Unknown worker","OK")))</f>
        <v/>
      </c>
      <c r="G33" s="5">
        <f>IF(A33="","",IF(COUNTIFS(Availability!$A$2:$A$201,C33,Availability!$B$2:$B$201,"&lt;="&amp;INDEX('Required shifts'!$C$2:$C$101,MATCH(B33,'Required shifts'!$A$2:$A$101,0)),Availability!$C$2:$C$201,"&gt;="&amp;INDEX('Required shifts'!$D$2:$D$101,MATCH(B33,'Required shifts'!$A$2:$A$101,0)),Availability!$D$2:$D$201,"Available")&gt;0,"OK","Not available"))</f>
        <v/>
      </c>
      <c r="H33" s="5">
        <f>IF(A33="","",IF(SUMPRODUCT(($C$2:$C$201=C33)*($A$2:$A$201&lt;&gt;A33)*(IFERROR(INDEX('Required shifts'!$C$2:$C$101,MATCH($B$2:$B$201,'Required shifts'!$A$2:$A$101,0)),0)&lt;INDEX('Required shifts'!$D$2:$D$101,MATCH(B33,'Required shifts'!$A$2:$A$101,0)))*(IFERROR(INDEX('Required shifts'!$D$2:$D$101,MATCH($B$2:$B$201,'Required shifts'!$A$2:$A$101,0)),0)&gt;INDEX('Required shifts'!$C$2:$C$101,MATCH(B33,'Required shifts'!$A$2:$A$101,0))))&gt;0,"Overlap","OK"))</f>
        <v/>
      </c>
      <c r="I33" s="5">
        <f>IF(A33="","",IF(SUMPRODUCT(($C$2:$C$201=C33)*($A$2:$A$201&lt;&gt;A33)*(IFERROR(INDEX('Required shifts'!$D$2:$D$101,MATCH($B$2:$B$201,'Required shifts'!$A$2:$A$101,0)),0)&lt;=INDEX('Required shifts'!$C$2:$C$101,MATCH(B33,'Required shifts'!$A$2:$A$101,0)))*(IFERROR(INDEX('Required shifts'!$D$2:$D$101,MATCH($B$2:$B$201,'Required shifts'!$A$2:$A$101,0)),0)&gt;INDEX('Required shifts'!$C$2:$C$101,MATCH(B33,'Required shifts'!$A$2:$A$101,0))-Settings!$B$3/24))&gt;0,"Below "&amp;Settings!$B$3&amp;"h threshold","OK"))</f>
        <v/>
      </c>
      <c r="J33" s="5">
        <f>IF(A33="","",IF(COUNTIFS(Eligibility!$A$2:$A$301,C33,Eligibility!$B$2:$B$301,"Skill",Eligibility!$C$2:$C$301,INDEX('Required shifts'!$F$2:$F$101,MATCH(B33,'Required shifts'!$A$2:$A$101,0)),Eligibility!$D$2:$D$301,"Current")&gt;0,"OK","Missing skill"))</f>
        <v/>
      </c>
      <c r="K33" s="5">
        <f>IF(A33="","",IF(COUNTIFS(Eligibility!$A$2:$A$301,C33,Eligibility!$B$2:$B$301,"Site permission",Eligibility!$C$2:$C$301,INDEX('Required shifts'!$G$2:$G$101,MATCH(B33,'Required shifts'!$A$2:$A$101,0)),Eligibility!$D$2:$D$301,"Current")&gt;0,"OK","Missing permission"))</f>
        <v/>
      </c>
      <c r="L33" s="5">
        <f>IF(A33="","",IF(COUNTIF(F33:K33,"&lt;&gt;OK")=0,"OK","CHECK - "&amp;TEXTJOIN("; ",TRUE,IF(F33:K33&lt;&gt;"OK",F33:K33,""))))</f>
        <v/>
      </c>
    </row>
    <row r="34">
      <c r="D34" s="5">
        <f>IFERROR(INDEX(People!$B$2:$B$101,MATCH(C34,People!$A$2:$A$101,0)),"")</f>
        <v/>
      </c>
      <c r="E34" s="5">
        <f>IFERROR((INDEX('Required shifts'!$D$2:$D$101,MATCH(B34,'Required shifts'!$A$2:$A$101,0))-INDEX('Required shifts'!$C$2:$C$101,MATCH(B34,'Required shifts'!$A$2:$A$101,0)))*24,"")</f>
        <v/>
      </c>
      <c r="F34" s="5">
        <f>IF(A34="","",IF(COUNTIF('Required shifts'!$A$2:$A$101,B34)=0,"Unknown shift",IF(COUNTIF(People!$A$2:$A$101,C34)=0,"Unknown worker","OK")))</f>
        <v/>
      </c>
      <c r="G34" s="5">
        <f>IF(A34="","",IF(COUNTIFS(Availability!$A$2:$A$201,C34,Availability!$B$2:$B$201,"&lt;="&amp;INDEX('Required shifts'!$C$2:$C$101,MATCH(B34,'Required shifts'!$A$2:$A$101,0)),Availability!$C$2:$C$201,"&gt;="&amp;INDEX('Required shifts'!$D$2:$D$101,MATCH(B34,'Required shifts'!$A$2:$A$101,0)),Availability!$D$2:$D$201,"Available")&gt;0,"OK","Not available"))</f>
        <v/>
      </c>
      <c r="H34" s="5">
        <f>IF(A34="","",IF(SUMPRODUCT(($C$2:$C$201=C34)*($A$2:$A$201&lt;&gt;A34)*(IFERROR(INDEX('Required shifts'!$C$2:$C$101,MATCH($B$2:$B$201,'Required shifts'!$A$2:$A$101,0)),0)&lt;INDEX('Required shifts'!$D$2:$D$101,MATCH(B34,'Required shifts'!$A$2:$A$101,0)))*(IFERROR(INDEX('Required shifts'!$D$2:$D$101,MATCH($B$2:$B$201,'Required shifts'!$A$2:$A$101,0)),0)&gt;INDEX('Required shifts'!$C$2:$C$101,MATCH(B34,'Required shifts'!$A$2:$A$101,0))))&gt;0,"Overlap","OK"))</f>
        <v/>
      </c>
      <c r="I34" s="5">
        <f>IF(A34="","",IF(SUMPRODUCT(($C$2:$C$201=C34)*($A$2:$A$201&lt;&gt;A34)*(IFERROR(INDEX('Required shifts'!$D$2:$D$101,MATCH($B$2:$B$201,'Required shifts'!$A$2:$A$101,0)),0)&lt;=INDEX('Required shifts'!$C$2:$C$101,MATCH(B34,'Required shifts'!$A$2:$A$101,0)))*(IFERROR(INDEX('Required shifts'!$D$2:$D$101,MATCH($B$2:$B$201,'Required shifts'!$A$2:$A$101,0)),0)&gt;INDEX('Required shifts'!$C$2:$C$101,MATCH(B34,'Required shifts'!$A$2:$A$101,0))-Settings!$B$3/24))&gt;0,"Below "&amp;Settings!$B$3&amp;"h threshold","OK"))</f>
        <v/>
      </c>
      <c r="J34" s="5">
        <f>IF(A34="","",IF(COUNTIFS(Eligibility!$A$2:$A$301,C34,Eligibility!$B$2:$B$301,"Skill",Eligibility!$C$2:$C$301,INDEX('Required shifts'!$F$2:$F$101,MATCH(B34,'Required shifts'!$A$2:$A$101,0)),Eligibility!$D$2:$D$301,"Current")&gt;0,"OK","Missing skill"))</f>
        <v/>
      </c>
      <c r="K34" s="5">
        <f>IF(A34="","",IF(COUNTIFS(Eligibility!$A$2:$A$301,C34,Eligibility!$B$2:$B$301,"Site permission",Eligibility!$C$2:$C$301,INDEX('Required shifts'!$G$2:$G$101,MATCH(B34,'Required shifts'!$A$2:$A$101,0)),Eligibility!$D$2:$D$301,"Current")&gt;0,"OK","Missing permission"))</f>
        <v/>
      </c>
      <c r="L34" s="5">
        <f>IF(A34="","",IF(COUNTIF(F34:K34,"&lt;&gt;OK")=0,"OK","CHECK - "&amp;TEXTJOIN("; ",TRUE,IF(F34:K34&lt;&gt;"OK",F34:K34,""))))</f>
        <v/>
      </c>
    </row>
    <row r="35">
      <c r="D35" s="5">
        <f>IFERROR(INDEX(People!$B$2:$B$101,MATCH(C35,People!$A$2:$A$101,0)),"")</f>
        <v/>
      </c>
      <c r="E35" s="5">
        <f>IFERROR((INDEX('Required shifts'!$D$2:$D$101,MATCH(B35,'Required shifts'!$A$2:$A$101,0))-INDEX('Required shifts'!$C$2:$C$101,MATCH(B35,'Required shifts'!$A$2:$A$101,0)))*24,"")</f>
        <v/>
      </c>
      <c r="F35" s="5">
        <f>IF(A35="","",IF(COUNTIF('Required shifts'!$A$2:$A$101,B35)=0,"Unknown shift",IF(COUNTIF(People!$A$2:$A$101,C35)=0,"Unknown worker","OK")))</f>
        <v/>
      </c>
      <c r="G35" s="5">
        <f>IF(A35="","",IF(COUNTIFS(Availability!$A$2:$A$201,C35,Availability!$B$2:$B$201,"&lt;="&amp;INDEX('Required shifts'!$C$2:$C$101,MATCH(B35,'Required shifts'!$A$2:$A$101,0)),Availability!$C$2:$C$201,"&gt;="&amp;INDEX('Required shifts'!$D$2:$D$101,MATCH(B35,'Required shifts'!$A$2:$A$101,0)),Availability!$D$2:$D$201,"Available")&gt;0,"OK","Not available"))</f>
        <v/>
      </c>
      <c r="H35" s="5">
        <f>IF(A35="","",IF(SUMPRODUCT(($C$2:$C$201=C35)*($A$2:$A$201&lt;&gt;A35)*(IFERROR(INDEX('Required shifts'!$C$2:$C$101,MATCH($B$2:$B$201,'Required shifts'!$A$2:$A$101,0)),0)&lt;INDEX('Required shifts'!$D$2:$D$101,MATCH(B35,'Required shifts'!$A$2:$A$101,0)))*(IFERROR(INDEX('Required shifts'!$D$2:$D$101,MATCH($B$2:$B$201,'Required shifts'!$A$2:$A$101,0)),0)&gt;INDEX('Required shifts'!$C$2:$C$101,MATCH(B35,'Required shifts'!$A$2:$A$101,0))))&gt;0,"Overlap","OK"))</f>
        <v/>
      </c>
      <c r="I35" s="5">
        <f>IF(A35="","",IF(SUMPRODUCT(($C$2:$C$201=C35)*($A$2:$A$201&lt;&gt;A35)*(IFERROR(INDEX('Required shifts'!$D$2:$D$101,MATCH($B$2:$B$201,'Required shifts'!$A$2:$A$101,0)),0)&lt;=INDEX('Required shifts'!$C$2:$C$101,MATCH(B35,'Required shifts'!$A$2:$A$101,0)))*(IFERROR(INDEX('Required shifts'!$D$2:$D$101,MATCH($B$2:$B$201,'Required shifts'!$A$2:$A$101,0)),0)&gt;INDEX('Required shifts'!$C$2:$C$101,MATCH(B35,'Required shifts'!$A$2:$A$101,0))-Settings!$B$3/24))&gt;0,"Below "&amp;Settings!$B$3&amp;"h threshold","OK"))</f>
        <v/>
      </c>
      <c r="J35" s="5">
        <f>IF(A35="","",IF(COUNTIFS(Eligibility!$A$2:$A$301,C35,Eligibility!$B$2:$B$301,"Skill",Eligibility!$C$2:$C$301,INDEX('Required shifts'!$F$2:$F$101,MATCH(B35,'Required shifts'!$A$2:$A$101,0)),Eligibility!$D$2:$D$301,"Current")&gt;0,"OK","Missing skill"))</f>
        <v/>
      </c>
      <c r="K35" s="5">
        <f>IF(A35="","",IF(COUNTIFS(Eligibility!$A$2:$A$301,C35,Eligibility!$B$2:$B$301,"Site permission",Eligibility!$C$2:$C$301,INDEX('Required shifts'!$G$2:$G$101,MATCH(B35,'Required shifts'!$A$2:$A$101,0)),Eligibility!$D$2:$D$301,"Current")&gt;0,"OK","Missing permission"))</f>
        <v/>
      </c>
      <c r="L35" s="5">
        <f>IF(A35="","",IF(COUNTIF(F35:K35,"&lt;&gt;OK")=0,"OK","CHECK - "&amp;TEXTJOIN("; ",TRUE,IF(F35:K35&lt;&gt;"OK",F35:K35,""))))</f>
        <v/>
      </c>
    </row>
    <row r="36">
      <c r="D36" s="5">
        <f>IFERROR(INDEX(People!$B$2:$B$101,MATCH(C36,People!$A$2:$A$101,0)),"")</f>
        <v/>
      </c>
      <c r="E36" s="5">
        <f>IFERROR((INDEX('Required shifts'!$D$2:$D$101,MATCH(B36,'Required shifts'!$A$2:$A$101,0))-INDEX('Required shifts'!$C$2:$C$101,MATCH(B36,'Required shifts'!$A$2:$A$101,0)))*24,"")</f>
        <v/>
      </c>
      <c r="F36" s="5">
        <f>IF(A36="","",IF(COUNTIF('Required shifts'!$A$2:$A$101,B36)=0,"Unknown shift",IF(COUNTIF(People!$A$2:$A$101,C36)=0,"Unknown worker","OK")))</f>
        <v/>
      </c>
      <c r="G36" s="5">
        <f>IF(A36="","",IF(COUNTIFS(Availability!$A$2:$A$201,C36,Availability!$B$2:$B$201,"&lt;="&amp;INDEX('Required shifts'!$C$2:$C$101,MATCH(B36,'Required shifts'!$A$2:$A$101,0)),Availability!$C$2:$C$201,"&gt;="&amp;INDEX('Required shifts'!$D$2:$D$101,MATCH(B36,'Required shifts'!$A$2:$A$101,0)),Availability!$D$2:$D$201,"Available")&gt;0,"OK","Not available"))</f>
        <v/>
      </c>
      <c r="H36" s="5">
        <f>IF(A36="","",IF(SUMPRODUCT(($C$2:$C$201=C36)*($A$2:$A$201&lt;&gt;A36)*(IFERROR(INDEX('Required shifts'!$C$2:$C$101,MATCH($B$2:$B$201,'Required shifts'!$A$2:$A$101,0)),0)&lt;INDEX('Required shifts'!$D$2:$D$101,MATCH(B36,'Required shifts'!$A$2:$A$101,0)))*(IFERROR(INDEX('Required shifts'!$D$2:$D$101,MATCH($B$2:$B$201,'Required shifts'!$A$2:$A$101,0)),0)&gt;INDEX('Required shifts'!$C$2:$C$101,MATCH(B36,'Required shifts'!$A$2:$A$101,0))))&gt;0,"Overlap","OK"))</f>
        <v/>
      </c>
      <c r="I36" s="5">
        <f>IF(A36="","",IF(SUMPRODUCT(($C$2:$C$201=C36)*($A$2:$A$201&lt;&gt;A36)*(IFERROR(INDEX('Required shifts'!$D$2:$D$101,MATCH($B$2:$B$201,'Required shifts'!$A$2:$A$101,0)),0)&lt;=INDEX('Required shifts'!$C$2:$C$101,MATCH(B36,'Required shifts'!$A$2:$A$101,0)))*(IFERROR(INDEX('Required shifts'!$D$2:$D$101,MATCH($B$2:$B$201,'Required shifts'!$A$2:$A$101,0)),0)&gt;INDEX('Required shifts'!$C$2:$C$101,MATCH(B36,'Required shifts'!$A$2:$A$101,0))-Settings!$B$3/24))&gt;0,"Below "&amp;Settings!$B$3&amp;"h threshold","OK"))</f>
        <v/>
      </c>
      <c r="J36" s="5">
        <f>IF(A36="","",IF(COUNTIFS(Eligibility!$A$2:$A$301,C36,Eligibility!$B$2:$B$301,"Skill",Eligibility!$C$2:$C$301,INDEX('Required shifts'!$F$2:$F$101,MATCH(B36,'Required shifts'!$A$2:$A$101,0)),Eligibility!$D$2:$D$301,"Current")&gt;0,"OK","Missing skill"))</f>
        <v/>
      </c>
      <c r="K36" s="5">
        <f>IF(A36="","",IF(COUNTIFS(Eligibility!$A$2:$A$301,C36,Eligibility!$B$2:$B$301,"Site permission",Eligibility!$C$2:$C$301,INDEX('Required shifts'!$G$2:$G$101,MATCH(B36,'Required shifts'!$A$2:$A$101,0)),Eligibility!$D$2:$D$301,"Current")&gt;0,"OK","Missing permission"))</f>
        <v/>
      </c>
      <c r="L36" s="5">
        <f>IF(A36="","",IF(COUNTIF(F36:K36,"&lt;&gt;OK")=0,"OK","CHECK - "&amp;TEXTJOIN("; ",TRUE,IF(F36:K36&lt;&gt;"OK",F36:K36,""))))</f>
        <v/>
      </c>
    </row>
    <row r="37">
      <c r="D37" s="5">
        <f>IFERROR(INDEX(People!$B$2:$B$101,MATCH(C37,People!$A$2:$A$101,0)),"")</f>
        <v/>
      </c>
      <c r="E37" s="5">
        <f>IFERROR((INDEX('Required shifts'!$D$2:$D$101,MATCH(B37,'Required shifts'!$A$2:$A$101,0))-INDEX('Required shifts'!$C$2:$C$101,MATCH(B37,'Required shifts'!$A$2:$A$101,0)))*24,"")</f>
        <v/>
      </c>
      <c r="F37" s="5">
        <f>IF(A37="","",IF(COUNTIF('Required shifts'!$A$2:$A$101,B37)=0,"Unknown shift",IF(COUNTIF(People!$A$2:$A$101,C37)=0,"Unknown worker","OK")))</f>
        <v/>
      </c>
      <c r="G37" s="5">
        <f>IF(A37="","",IF(COUNTIFS(Availability!$A$2:$A$201,C37,Availability!$B$2:$B$201,"&lt;="&amp;INDEX('Required shifts'!$C$2:$C$101,MATCH(B37,'Required shifts'!$A$2:$A$101,0)),Availability!$C$2:$C$201,"&gt;="&amp;INDEX('Required shifts'!$D$2:$D$101,MATCH(B37,'Required shifts'!$A$2:$A$101,0)),Availability!$D$2:$D$201,"Available")&gt;0,"OK","Not available"))</f>
        <v/>
      </c>
      <c r="H37" s="5">
        <f>IF(A37="","",IF(SUMPRODUCT(($C$2:$C$201=C37)*($A$2:$A$201&lt;&gt;A37)*(IFERROR(INDEX('Required shifts'!$C$2:$C$101,MATCH($B$2:$B$201,'Required shifts'!$A$2:$A$101,0)),0)&lt;INDEX('Required shifts'!$D$2:$D$101,MATCH(B37,'Required shifts'!$A$2:$A$101,0)))*(IFERROR(INDEX('Required shifts'!$D$2:$D$101,MATCH($B$2:$B$201,'Required shifts'!$A$2:$A$101,0)),0)&gt;INDEX('Required shifts'!$C$2:$C$101,MATCH(B37,'Required shifts'!$A$2:$A$101,0))))&gt;0,"Overlap","OK"))</f>
        <v/>
      </c>
      <c r="I37" s="5">
        <f>IF(A37="","",IF(SUMPRODUCT(($C$2:$C$201=C37)*($A$2:$A$201&lt;&gt;A37)*(IFERROR(INDEX('Required shifts'!$D$2:$D$101,MATCH($B$2:$B$201,'Required shifts'!$A$2:$A$101,0)),0)&lt;=INDEX('Required shifts'!$C$2:$C$101,MATCH(B37,'Required shifts'!$A$2:$A$101,0)))*(IFERROR(INDEX('Required shifts'!$D$2:$D$101,MATCH($B$2:$B$201,'Required shifts'!$A$2:$A$101,0)),0)&gt;INDEX('Required shifts'!$C$2:$C$101,MATCH(B37,'Required shifts'!$A$2:$A$101,0))-Settings!$B$3/24))&gt;0,"Below "&amp;Settings!$B$3&amp;"h threshold","OK"))</f>
        <v/>
      </c>
      <c r="J37" s="5">
        <f>IF(A37="","",IF(COUNTIFS(Eligibility!$A$2:$A$301,C37,Eligibility!$B$2:$B$301,"Skill",Eligibility!$C$2:$C$301,INDEX('Required shifts'!$F$2:$F$101,MATCH(B37,'Required shifts'!$A$2:$A$101,0)),Eligibility!$D$2:$D$301,"Current")&gt;0,"OK","Missing skill"))</f>
        <v/>
      </c>
      <c r="K37" s="5">
        <f>IF(A37="","",IF(COUNTIFS(Eligibility!$A$2:$A$301,C37,Eligibility!$B$2:$B$301,"Site permission",Eligibility!$C$2:$C$301,INDEX('Required shifts'!$G$2:$G$101,MATCH(B37,'Required shifts'!$A$2:$A$101,0)),Eligibility!$D$2:$D$301,"Current")&gt;0,"OK","Missing permission"))</f>
        <v/>
      </c>
      <c r="L37" s="5">
        <f>IF(A37="","",IF(COUNTIF(F37:K37,"&lt;&gt;OK")=0,"OK","CHECK - "&amp;TEXTJOIN("; ",TRUE,IF(F37:K37&lt;&gt;"OK",F37:K37,""))))</f>
        <v/>
      </c>
    </row>
    <row r="38">
      <c r="D38" s="5">
        <f>IFERROR(INDEX(People!$B$2:$B$101,MATCH(C38,People!$A$2:$A$101,0)),"")</f>
        <v/>
      </c>
      <c r="E38" s="5">
        <f>IFERROR((INDEX('Required shifts'!$D$2:$D$101,MATCH(B38,'Required shifts'!$A$2:$A$101,0))-INDEX('Required shifts'!$C$2:$C$101,MATCH(B38,'Required shifts'!$A$2:$A$101,0)))*24,"")</f>
        <v/>
      </c>
      <c r="F38" s="5">
        <f>IF(A38="","",IF(COUNTIF('Required shifts'!$A$2:$A$101,B38)=0,"Unknown shift",IF(COUNTIF(People!$A$2:$A$101,C38)=0,"Unknown worker","OK")))</f>
        <v/>
      </c>
      <c r="G38" s="5">
        <f>IF(A38="","",IF(COUNTIFS(Availability!$A$2:$A$201,C38,Availability!$B$2:$B$201,"&lt;="&amp;INDEX('Required shifts'!$C$2:$C$101,MATCH(B38,'Required shifts'!$A$2:$A$101,0)),Availability!$C$2:$C$201,"&gt;="&amp;INDEX('Required shifts'!$D$2:$D$101,MATCH(B38,'Required shifts'!$A$2:$A$101,0)),Availability!$D$2:$D$201,"Available")&gt;0,"OK","Not available"))</f>
        <v/>
      </c>
      <c r="H38" s="5">
        <f>IF(A38="","",IF(SUMPRODUCT(($C$2:$C$201=C38)*($A$2:$A$201&lt;&gt;A38)*(IFERROR(INDEX('Required shifts'!$C$2:$C$101,MATCH($B$2:$B$201,'Required shifts'!$A$2:$A$101,0)),0)&lt;INDEX('Required shifts'!$D$2:$D$101,MATCH(B38,'Required shifts'!$A$2:$A$101,0)))*(IFERROR(INDEX('Required shifts'!$D$2:$D$101,MATCH($B$2:$B$201,'Required shifts'!$A$2:$A$101,0)),0)&gt;INDEX('Required shifts'!$C$2:$C$101,MATCH(B38,'Required shifts'!$A$2:$A$101,0))))&gt;0,"Overlap","OK"))</f>
        <v/>
      </c>
      <c r="I38" s="5">
        <f>IF(A38="","",IF(SUMPRODUCT(($C$2:$C$201=C38)*($A$2:$A$201&lt;&gt;A38)*(IFERROR(INDEX('Required shifts'!$D$2:$D$101,MATCH($B$2:$B$201,'Required shifts'!$A$2:$A$101,0)),0)&lt;=INDEX('Required shifts'!$C$2:$C$101,MATCH(B38,'Required shifts'!$A$2:$A$101,0)))*(IFERROR(INDEX('Required shifts'!$D$2:$D$101,MATCH($B$2:$B$201,'Required shifts'!$A$2:$A$101,0)),0)&gt;INDEX('Required shifts'!$C$2:$C$101,MATCH(B38,'Required shifts'!$A$2:$A$101,0))-Settings!$B$3/24))&gt;0,"Below "&amp;Settings!$B$3&amp;"h threshold","OK"))</f>
        <v/>
      </c>
      <c r="J38" s="5">
        <f>IF(A38="","",IF(COUNTIFS(Eligibility!$A$2:$A$301,C38,Eligibility!$B$2:$B$301,"Skill",Eligibility!$C$2:$C$301,INDEX('Required shifts'!$F$2:$F$101,MATCH(B38,'Required shifts'!$A$2:$A$101,0)),Eligibility!$D$2:$D$301,"Current")&gt;0,"OK","Missing skill"))</f>
        <v/>
      </c>
      <c r="K38" s="5">
        <f>IF(A38="","",IF(COUNTIFS(Eligibility!$A$2:$A$301,C38,Eligibility!$B$2:$B$301,"Site permission",Eligibility!$C$2:$C$301,INDEX('Required shifts'!$G$2:$G$101,MATCH(B38,'Required shifts'!$A$2:$A$101,0)),Eligibility!$D$2:$D$301,"Current")&gt;0,"OK","Missing permission"))</f>
        <v/>
      </c>
      <c r="L38" s="5">
        <f>IF(A38="","",IF(COUNTIF(F38:K38,"&lt;&gt;OK")=0,"OK","CHECK - "&amp;TEXTJOIN("; ",TRUE,IF(F38:K38&lt;&gt;"OK",F38:K38,""))))</f>
        <v/>
      </c>
    </row>
    <row r="39">
      <c r="D39" s="5">
        <f>IFERROR(INDEX(People!$B$2:$B$101,MATCH(C39,People!$A$2:$A$101,0)),"")</f>
        <v/>
      </c>
      <c r="E39" s="5">
        <f>IFERROR((INDEX('Required shifts'!$D$2:$D$101,MATCH(B39,'Required shifts'!$A$2:$A$101,0))-INDEX('Required shifts'!$C$2:$C$101,MATCH(B39,'Required shifts'!$A$2:$A$101,0)))*24,"")</f>
        <v/>
      </c>
      <c r="F39" s="5">
        <f>IF(A39="","",IF(COUNTIF('Required shifts'!$A$2:$A$101,B39)=0,"Unknown shift",IF(COUNTIF(People!$A$2:$A$101,C39)=0,"Unknown worker","OK")))</f>
        <v/>
      </c>
      <c r="G39" s="5">
        <f>IF(A39="","",IF(COUNTIFS(Availability!$A$2:$A$201,C39,Availability!$B$2:$B$201,"&lt;="&amp;INDEX('Required shifts'!$C$2:$C$101,MATCH(B39,'Required shifts'!$A$2:$A$101,0)),Availability!$C$2:$C$201,"&gt;="&amp;INDEX('Required shifts'!$D$2:$D$101,MATCH(B39,'Required shifts'!$A$2:$A$101,0)),Availability!$D$2:$D$201,"Available")&gt;0,"OK","Not available"))</f>
        <v/>
      </c>
      <c r="H39" s="5">
        <f>IF(A39="","",IF(SUMPRODUCT(($C$2:$C$201=C39)*($A$2:$A$201&lt;&gt;A39)*(IFERROR(INDEX('Required shifts'!$C$2:$C$101,MATCH($B$2:$B$201,'Required shifts'!$A$2:$A$101,0)),0)&lt;INDEX('Required shifts'!$D$2:$D$101,MATCH(B39,'Required shifts'!$A$2:$A$101,0)))*(IFERROR(INDEX('Required shifts'!$D$2:$D$101,MATCH($B$2:$B$201,'Required shifts'!$A$2:$A$101,0)),0)&gt;INDEX('Required shifts'!$C$2:$C$101,MATCH(B39,'Required shifts'!$A$2:$A$101,0))))&gt;0,"Overlap","OK"))</f>
        <v/>
      </c>
      <c r="I39" s="5">
        <f>IF(A39="","",IF(SUMPRODUCT(($C$2:$C$201=C39)*($A$2:$A$201&lt;&gt;A39)*(IFERROR(INDEX('Required shifts'!$D$2:$D$101,MATCH($B$2:$B$201,'Required shifts'!$A$2:$A$101,0)),0)&lt;=INDEX('Required shifts'!$C$2:$C$101,MATCH(B39,'Required shifts'!$A$2:$A$101,0)))*(IFERROR(INDEX('Required shifts'!$D$2:$D$101,MATCH($B$2:$B$201,'Required shifts'!$A$2:$A$101,0)),0)&gt;INDEX('Required shifts'!$C$2:$C$101,MATCH(B39,'Required shifts'!$A$2:$A$101,0))-Settings!$B$3/24))&gt;0,"Below "&amp;Settings!$B$3&amp;"h threshold","OK"))</f>
        <v/>
      </c>
      <c r="J39" s="5">
        <f>IF(A39="","",IF(COUNTIFS(Eligibility!$A$2:$A$301,C39,Eligibility!$B$2:$B$301,"Skill",Eligibility!$C$2:$C$301,INDEX('Required shifts'!$F$2:$F$101,MATCH(B39,'Required shifts'!$A$2:$A$101,0)),Eligibility!$D$2:$D$301,"Current")&gt;0,"OK","Missing skill"))</f>
        <v/>
      </c>
      <c r="K39" s="5">
        <f>IF(A39="","",IF(COUNTIFS(Eligibility!$A$2:$A$301,C39,Eligibility!$B$2:$B$301,"Site permission",Eligibility!$C$2:$C$301,INDEX('Required shifts'!$G$2:$G$101,MATCH(B39,'Required shifts'!$A$2:$A$101,0)),Eligibility!$D$2:$D$301,"Current")&gt;0,"OK","Missing permission"))</f>
        <v/>
      </c>
      <c r="L39" s="5">
        <f>IF(A39="","",IF(COUNTIF(F39:K39,"&lt;&gt;OK")=0,"OK","CHECK - "&amp;TEXTJOIN("; ",TRUE,IF(F39:K39&lt;&gt;"OK",F39:K39,""))))</f>
        <v/>
      </c>
    </row>
    <row r="40">
      <c r="D40" s="5">
        <f>IFERROR(INDEX(People!$B$2:$B$101,MATCH(C40,People!$A$2:$A$101,0)),"")</f>
        <v/>
      </c>
      <c r="E40" s="5">
        <f>IFERROR((INDEX('Required shifts'!$D$2:$D$101,MATCH(B40,'Required shifts'!$A$2:$A$101,0))-INDEX('Required shifts'!$C$2:$C$101,MATCH(B40,'Required shifts'!$A$2:$A$101,0)))*24,"")</f>
        <v/>
      </c>
      <c r="F40" s="5">
        <f>IF(A40="","",IF(COUNTIF('Required shifts'!$A$2:$A$101,B40)=0,"Unknown shift",IF(COUNTIF(People!$A$2:$A$101,C40)=0,"Unknown worker","OK")))</f>
        <v/>
      </c>
      <c r="G40" s="5">
        <f>IF(A40="","",IF(COUNTIFS(Availability!$A$2:$A$201,C40,Availability!$B$2:$B$201,"&lt;="&amp;INDEX('Required shifts'!$C$2:$C$101,MATCH(B40,'Required shifts'!$A$2:$A$101,0)),Availability!$C$2:$C$201,"&gt;="&amp;INDEX('Required shifts'!$D$2:$D$101,MATCH(B40,'Required shifts'!$A$2:$A$101,0)),Availability!$D$2:$D$201,"Available")&gt;0,"OK","Not available"))</f>
        <v/>
      </c>
      <c r="H40" s="5">
        <f>IF(A40="","",IF(SUMPRODUCT(($C$2:$C$201=C40)*($A$2:$A$201&lt;&gt;A40)*(IFERROR(INDEX('Required shifts'!$C$2:$C$101,MATCH($B$2:$B$201,'Required shifts'!$A$2:$A$101,0)),0)&lt;INDEX('Required shifts'!$D$2:$D$101,MATCH(B40,'Required shifts'!$A$2:$A$101,0)))*(IFERROR(INDEX('Required shifts'!$D$2:$D$101,MATCH($B$2:$B$201,'Required shifts'!$A$2:$A$101,0)),0)&gt;INDEX('Required shifts'!$C$2:$C$101,MATCH(B40,'Required shifts'!$A$2:$A$101,0))))&gt;0,"Overlap","OK"))</f>
        <v/>
      </c>
      <c r="I40" s="5">
        <f>IF(A40="","",IF(SUMPRODUCT(($C$2:$C$201=C40)*($A$2:$A$201&lt;&gt;A40)*(IFERROR(INDEX('Required shifts'!$D$2:$D$101,MATCH($B$2:$B$201,'Required shifts'!$A$2:$A$101,0)),0)&lt;=INDEX('Required shifts'!$C$2:$C$101,MATCH(B40,'Required shifts'!$A$2:$A$101,0)))*(IFERROR(INDEX('Required shifts'!$D$2:$D$101,MATCH($B$2:$B$201,'Required shifts'!$A$2:$A$101,0)),0)&gt;INDEX('Required shifts'!$C$2:$C$101,MATCH(B40,'Required shifts'!$A$2:$A$101,0))-Settings!$B$3/24))&gt;0,"Below "&amp;Settings!$B$3&amp;"h threshold","OK"))</f>
        <v/>
      </c>
      <c r="J40" s="5">
        <f>IF(A40="","",IF(COUNTIFS(Eligibility!$A$2:$A$301,C40,Eligibility!$B$2:$B$301,"Skill",Eligibility!$C$2:$C$301,INDEX('Required shifts'!$F$2:$F$101,MATCH(B40,'Required shifts'!$A$2:$A$101,0)),Eligibility!$D$2:$D$301,"Current")&gt;0,"OK","Missing skill"))</f>
        <v/>
      </c>
      <c r="K40" s="5">
        <f>IF(A40="","",IF(COUNTIFS(Eligibility!$A$2:$A$301,C40,Eligibility!$B$2:$B$301,"Site permission",Eligibility!$C$2:$C$301,INDEX('Required shifts'!$G$2:$G$101,MATCH(B40,'Required shifts'!$A$2:$A$101,0)),Eligibility!$D$2:$D$301,"Current")&gt;0,"OK","Missing permission"))</f>
        <v/>
      </c>
      <c r="L40" s="5">
        <f>IF(A40="","",IF(COUNTIF(F40:K40,"&lt;&gt;OK")=0,"OK","CHECK - "&amp;TEXTJOIN("; ",TRUE,IF(F40:K40&lt;&gt;"OK",F40:K40,""))))</f>
        <v/>
      </c>
    </row>
    <row r="41">
      <c r="D41" s="5">
        <f>IFERROR(INDEX(People!$B$2:$B$101,MATCH(C41,People!$A$2:$A$101,0)),"")</f>
        <v/>
      </c>
      <c r="E41" s="5">
        <f>IFERROR((INDEX('Required shifts'!$D$2:$D$101,MATCH(B41,'Required shifts'!$A$2:$A$101,0))-INDEX('Required shifts'!$C$2:$C$101,MATCH(B41,'Required shifts'!$A$2:$A$101,0)))*24,"")</f>
        <v/>
      </c>
      <c r="F41" s="5">
        <f>IF(A41="","",IF(COUNTIF('Required shifts'!$A$2:$A$101,B41)=0,"Unknown shift",IF(COUNTIF(People!$A$2:$A$101,C41)=0,"Unknown worker","OK")))</f>
        <v/>
      </c>
      <c r="G41" s="5">
        <f>IF(A41="","",IF(COUNTIFS(Availability!$A$2:$A$201,C41,Availability!$B$2:$B$201,"&lt;="&amp;INDEX('Required shifts'!$C$2:$C$101,MATCH(B41,'Required shifts'!$A$2:$A$101,0)),Availability!$C$2:$C$201,"&gt;="&amp;INDEX('Required shifts'!$D$2:$D$101,MATCH(B41,'Required shifts'!$A$2:$A$101,0)),Availability!$D$2:$D$201,"Available")&gt;0,"OK","Not available"))</f>
        <v/>
      </c>
      <c r="H41" s="5">
        <f>IF(A41="","",IF(SUMPRODUCT(($C$2:$C$201=C41)*($A$2:$A$201&lt;&gt;A41)*(IFERROR(INDEX('Required shifts'!$C$2:$C$101,MATCH($B$2:$B$201,'Required shifts'!$A$2:$A$101,0)),0)&lt;INDEX('Required shifts'!$D$2:$D$101,MATCH(B41,'Required shifts'!$A$2:$A$101,0)))*(IFERROR(INDEX('Required shifts'!$D$2:$D$101,MATCH($B$2:$B$201,'Required shifts'!$A$2:$A$101,0)),0)&gt;INDEX('Required shifts'!$C$2:$C$101,MATCH(B41,'Required shifts'!$A$2:$A$101,0))))&gt;0,"Overlap","OK"))</f>
        <v/>
      </c>
      <c r="I41" s="5">
        <f>IF(A41="","",IF(SUMPRODUCT(($C$2:$C$201=C41)*($A$2:$A$201&lt;&gt;A41)*(IFERROR(INDEX('Required shifts'!$D$2:$D$101,MATCH($B$2:$B$201,'Required shifts'!$A$2:$A$101,0)),0)&lt;=INDEX('Required shifts'!$C$2:$C$101,MATCH(B41,'Required shifts'!$A$2:$A$101,0)))*(IFERROR(INDEX('Required shifts'!$D$2:$D$101,MATCH($B$2:$B$201,'Required shifts'!$A$2:$A$101,0)),0)&gt;INDEX('Required shifts'!$C$2:$C$101,MATCH(B41,'Required shifts'!$A$2:$A$101,0))-Settings!$B$3/24))&gt;0,"Below "&amp;Settings!$B$3&amp;"h threshold","OK"))</f>
        <v/>
      </c>
      <c r="J41" s="5">
        <f>IF(A41="","",IF(COUNTIFS(Eligibility!$A$2:$A$301,C41,Eligibility!$B$2:$B$301,"Skill",Eligibility!$C$2:$C$301,INDEX('Required shifts'!$F$2:$F$101,MATCH(B41,'Required shifts'!$A$2:$A$101,0)),Eligibility!$D$2:$D$301,"Current")&gt;0,"OK","Missing skill"))</f>
        <v/>
      </c>
      <c r="K41" s="5">
        <f>IF(A41="","",IF(COUNTIFS(Eligibility!$A$2:$A$301,C41,Eligibility!$B$2:$B$301,"Site permission",Eligibility!$C$2:$C$301,INDEX('Required shifts'!$G$2:$G$101,MATCH(B41,'Required shifts'!$A$2:$A$101,0)),Eligibility!$D$2:$D$301,"Current")&gt;0,"OK","Missing permission"))</f>
        <v/>
      </c>
      <c r="L41" s="5">
        <f>IF(A41="","",IF(COUNTIF(F41:K41,"&lt;&gt;OK")=0,"OK","CHECK - "&amp;TEXTJOIN("; ",TRUE,IF(F41:K41&lt;&gt;"OK",F41:K41,""))))</f>
        <v/>
      </c>
    </row>
    <row r="42">
      <c r="D42" s="5">
        <f>IFERROR(INDEX(People!$B$2:$B$101,MATCH(C42,People!$A$2:$A$101,0)),"")</f>
        <v/>
      </c>
      <c r="E42" s="5">
        <f>IFERROR((INDEX('Required shifts'!$D$2:$D$101,MATCH(B42,'Required shifts'!$A$2:$A$101,0))-INDEX('Required shifts'!$C$2:$C$101,MATCH(B42,'Required shifts'!$A$2:$A$101,0)))*24,"")</f>
        <v/>
      </c>
      <c r="F42" s="5">
        <f>IF(A42="","",IF(COUNTIF('Required shifts'!$A$2:$A$101,B42)=0,"Unknown shift",IF(COUNTIF(People!$A$2:$A$101,C42)=0,"Unknown worker","OK")))</f>
        <v/>
      </c>
      <c r="G42" s="5">
        <f>IF(A42="","",IF(COUNTIFS(Availability!$A$2:$A$201,C42,Availability!$B$2:$B$201,"&lt;="&amp;INDEX('Required shifts'!$C$2:$C$101,MATCH(B42,'Required shifts'!$A$2:$A$101,0)),Availability!$C$2:$C$201,"&gt;="&amp;INDEX('Required shifts'!$D$2:$D$101,MATCH(B42,'Required shifts'!$A$2:$A$101,0)),Availability!$D$2:$D$201,"Available")&gt;0,"OK","Not available"))</f>
        <v/>
      </c>
      <c r="H42" s="5">
        <f>IF(A42="","",IF(SUMPRODUCT(($C$2:$C$201=C42)*($A$2:$A$201&lt;&gt;A42)*(IFERROR(INDEX('Required shifts'!$C$2:$C$101,MATCH($B$2:$B$201,'Required shifts'!$A$2:$A$101,0)),0)&lt;INDEX('Required shifts'!$D$2:$D$101,MATCH(B42,'Required shifts'!$A$2:$A$101,0)))*(IFERROR(INDEX('Required shifts'!$D$2:$D$101,MATCH($B$2:$B$201,'Required shifts'!$A$2:$A$101,0)),0)&gt;INDEX('Required shifts'!$C$2:$C$101,MATCH(B42,'Required shifts'!$A$2:$A$101,0))))&gt;0,"Overlap","OK"))</f>
        <v/>
      </c>
      <c r="I42" s="5">
        <f>IF(A42="","",IF(SUMPRODUCT(($C$2:$C$201=C42)*($A$2:$A$201&lt;&gt;A42)*(IFERROR(INDEX('Required shifts'!$D$2:$D$101,MATCH($B$2:$B$201,'Required shifts'!$A$2:$A$101,0)),0)&lt;=INDEX('Required shifts'!$C$2:$C$101,MATCH(B42,'Required shifts'!$A$2:$A$101,0)))*(IFERROR(INDEX('Required shifts'!$D$2:$D$101,MATCH($B$2:$B$201,'Required shifts'!$A$2:$A$101,0)),0)&gt;INDEX('Required shifts'!$C$2:$C$101,MATCH(B42,'Required shifts'!$A$2:$A$101,0))-Settings!$B$3/24))&gt;0,"Below "&amp;Settings!$B$3&amp;"h threshold","OK"))</f>
        <v/>
      </c>
      <c r="J42" s="5">
        <f>IF(A42="","",IF(COUNTIFS(Eligibility!$A$2:$A$301,C42,Eligibility!$B$2:$B$301,"Skill",Eligibility!$C$2:$C$301,INDEX('Required shifts'!$F$2:$F$101,MATCH(B42,'Required shifts'!$A$2:$A$101,0)),Eligibility!$D$2:$D$301,"Current")&gt;0,"OK","Missing skill"))</f>
        <v/>
      </c>
      <c r="K42" s="5">
        <f>IF(A42="","",IF(COUNTIFS(Eligibility!$A$2:$A$301,C42,Eligibility!$B$2:$B$301,"Site permission",Eligibility!$C$2:$C$301,INDEX('Required shifts'!$G$2:$G$101,MATCH(B42,'Required shifts'!$A$2:$A$101,0)),Eligibility!$D$2:$D$301,"Current")&gt;0,"OK","Missing permission"))</f>
        <v/>
      </c>
      <c r="L42" s="5">
        <f>IF(A42="","",IF(COUNTIF(F42:K42,"&lt;&gt;OK")=0,"OK","CHECK - "&amp;TEXTJOIN("; ",TRUE,IF(F42:K42&lt;&gt;"OK",F42:K42,""))))</f>
        <v/>
      </c>
    </row>
    <row r="43">
      <c r="D43" s="5">
        <f>IFERROR(INDEX(People!$B$2:$B$101,MATCH(C43,People!$A$2:$A$101,0)),"")</f>
        <v/>
      </c>
      <c r="E43" s="5">
        <f>IFERROR((INDEX('Required shifts'!$D$2:$D$101,MATCH(B43,'Required shifts'!$A$2:$A$101,0))-INDEX('Required shifts'!$C$2:$C$101,MATCH(B43,'Required shifts'!$A$2:$A$101,0)))*24,"")</f>
        <v/>
      </c>
      <c r="F43" s="5">
        <f>IF(A43="","",IF(COUNTIF('Required shifts'!$A$2:$A$101,B43)=0,"Unknown shift",IF(COUNTIF(People!$A$2:$A$101,C43)=0,"Unknown worker","OK")))</f>
        <v/>
      </c>
      <c r="G43" s="5">
        <f>IF(A43="","",IF(COUNTIFS(Availability!$A$2:$A$201,C43,Availability!$B$2:$B$201,"&lt;="&amp;INDEX('Required shifts'!$C$2:$C$101,MATCH(B43,'Required shifts'!$A$2:$A$101,0)),Availability!$C$2:$C$201,"&gt;="&amp;INDEX('Required shifts'!$D$2:$D$101,MATCH(B43,'Required shifts'!$A$2:$A$101,0)),Availability!$D$2:$D$201,"Available")&gt;0,"OK","Not available"))</f>
        <v/>
      </c>
      <c r="H43" s="5">
        <f>IF(A43="","",IF(SUMPRODUCT(($C$2:$C$201=C43)*($A$2:$A$201&lt;&gt;A43)*(IFERROR(INDEX('Required shifts'!$C$2:$C$101,MATCH($B$2:$B$201,'Required shifts'!$A$2:$A$101,0)),0)&lt;INDEX('Required shifts'!$D$2:$D$101,MATCH(B43,'Required shifts'!$A$2:$A$101,0)))*(IFERROR(INDEX('Required shifts'!$D$2:$D$101,MATCH($B$2:$B$201,'Required shifts'!$A$2:$A$101,0)),0)&gt;INDEX('Required shifts'!$C$2:$C$101,MATCH(B43,'Required shifts'!$A$2:$A$101,0))))&gt;0,"Overlap","OK"))</f>
        <v/>
      </c>
      <c r="I43" s="5">
        <f>IF(A43="","",IF(SUMPRODUCT(($C$2:$C$201=C43)*($A$2:$A$201&lt;&gt;A43)*(IFERROR(INDEX('Required shifts'!$D$2:$D$101,MATCH($B$2:$B$201,'Required shifts'!$A$2:$A$101,0)),0)&lt;=INDEX('Required shifts'!$C$2:$C$101,MATCH(B43,'Required shifts'!$A$2:$A$101,0)))*(IFERROR(INDEX('Required shifts'!$D$2:$D$101,MATCH($B$2:$B$201,'Required shifts'!$A$2:$A$101,0)),0)&gt;INDEX('Required shifts'!$C$2:$C$101,MATCH(B43,'Required shifts'!$A$2:$A$101,0))-Settings!$B$3/24))&gt;0,"Below "&amp;Settings!$B$3&amp;"h threshold","OK"))</f>
        <v/>
      </c>
      <c r="J43" s="5">
        <f>IF(A43="","",IF(COUNTIFS(Eligibility!$A$2:$A$301,C43,Eligibility!$B$2:$B$301,"Skill",Eligibility!$C$2:$C$301,INDEX('Required shifts'!$F$2:$F$101,MATCH(B43,'Required shifts'!$A$2:$A$101,0)),Eligibility!$D$2:$D$301,"Current")&gt;0,"OK","Missing skill"))</f>
        <v/>
      </c>
      <c r="K43" s="5">
        <f>IF(A43="","",IF(COUNTIFS(Eligibility!$A$2:$A$301,C43,Eligibility!$B$2:$B$301,"Site permission",Eligibility!$C$2:$C$301,INDEX('Required shifts'!$G$2:$G$101,MATCH(B43,'Required shifts'!$A$2:$A$101,0)),Eligibility!$D$2:$D$301,"Current")&gt;0,"OK","Missing permission"))</f>
        <v/>
      </c>
      <c r="L43" s="5">
        <f>IF(A43="","",IF(COUNTIF(F43:K43,"&lt;&gt;OK")=0,"OK","CHECK - "&amp;TEXTJOIN("; ",TRUE,IF(F43:K43&lt;&gt;"OK",F43:K43,""))))</f>
        <v/>
      </c>
    </row>
    <row r="44">
      <c r="D44" s="5">
        <f>IFERROR(INDEX(People!$B$2:$B$101,MATCH(C44,People!$A$2:$A$101,0)),"")</f>
        <v/>
      </c>
      <c r="E44" s="5">
        <f>IFERROR((INDEX('Required shifts'!$D$2:$D$101,MATCH(B44,'Required shifts'!$A$2:$A$101,0))-INDEX('Required shifts'!$C$2:$C$101,MATCH(B44,'Required shifts'!$A$2:$A$101,0)))*24,"")</f>
        <v/>
      </c>
      <c r="F44" s="5">
        <f>IF(A44="","",IF(COUNTIF('Required shifts'!$A$2:$A$101,B44)=0,"Unknown shift",IF(COUNTIF(People!$A$2:$A$101,C44)=0,"Unknown worker","OK")))</f>
        <v/>
      </c>
      <c r="G44" s="5">
        <f>IF(A44="","",IF(COUNTIFS(Availability!$A$2:$A$201,C44,Availability!$B$2:$B$201,"&lt;="&amp;INDEX('Required shifts'!$C$2:$C$101,MATCH(B44,'Required shifts'!$A$2:$A$101,0)),Availability!$C$2:$C$201,"&gt;="&amp;INDEX('Required shifts'!$D$2:$D$101,MATCH(B44,'Required shifts'!$A$2:$A$101,0)),Availability!$D$2:$D$201,"Available")&gt;0,"OK","Not available"))</f>
        <v/>
      </c>
      <c r="H44" s="5">
        <f>IF(A44="","",IF(SUMPRODUCT(($C$2:$C$201=C44)*($A$2:$A$201&lt;&gt;A44)*(IFERROR(INDEX('Required shifts'!$C$2:$C$101,MATCH($B$2:$B$201,'Required shifts'!$A$2:$A$101,0)),0)&lt;INDEX('Required shifts'!$D$2:$D$101,MATCH(B44,'Required shifts'!$A$2:$A$101,0)))*(IFERROR(INDEX('Required shifts'!$D$2:$D$101,MATCH($B$2:$B$201,'Required shifts'!$A$2:$A$101,0)),0)&gt;INDEX('Required shifts'!$C$2:$C$101,MATCH(B44,'Required shifts'!$A$2:$A$101,0))))&gt;0,"Overlap","OK"))</f>
        <v/>
      </c>
      <c r="I44" s="5">
        <f>IF(A44="","",IF(SUMPRODUCT(($C$2:$C$201=C44)*($A$2:$A$201&lt;&gt;A44)*(IFERROR(INDEX('Required shifts'!$D$2:$D$101,MATCH($B$2:$B$201,'Required shifts'!$A$2:$A$101,0)),0)&lt;=INDEX('Required shifts'!$C$2:$C$101,MATCH(B44,'Required shifts'!$A$2:$A$101,0)))*(IFERROR(INDEX('Required shifts'!$D$2:$D$101,MATCH($B$2:$B$201,'Required shifts'!$A$2:$A$101,0)),0)&gt;INDEX('Required shifts'!$C$2:$C$101,MATCH(B44,'Required shifts'!$A$2:$A$101,0))-Settings!$B$3/24))&gt;0,"Below "&amp;Settings!$B$3&amp;"h threshold","OK"))</f>
        <v/>
      </c>
      <c r="J44" s="5">
        <f>IF(A44="","",IF(COUNTIFS(Eligibility!$A$2:$A$301,C44,Eligibility!$B$2:$B$301,"Skill",Eligibility!$C$2:$C$301,INDEX('Required shifts'!$F$2:$F$101,MATCH(B44,'Required shifts'!$A$2:$A$101,0)),Eligibility!$D$2:$D$301,"Current")&gt;0,"OK","Missing skill"))</f>
        <v/>
      </c>
      <c r="K44" s="5">
        <f>IF(A44="","",IF(COUNTIFS(Eligibility!$A$2:$A$301,C44,Eligibility!$B$2:$B$301,"Site permission",Eligibility!$C$2:$C$301,INDEX('Required shifts'!$G$2:$G$101,MATCH(B44,'Required shifts'!$A$2:$A$101,0)),Eligibility!$D$2:$D$301,"Current")&gt;0,"OK","Missing permission"))</f>
        <v/>
      </c>
      <c r="L44" s="5">
        <f>IF(A44="","",IF(COUNTIF(F44:K44,"&lt;&gt;OK")=0,"OK","CHECK - "&amp;TEXTJOIN("; ",TRUE,IF(F44:K44&lt;&gt;"OK",F44:K44,""))))</f>
        <v/>
      </c>
    </row>
    <row r="45">
      <c r="D45" s="5">
        <f>IFERROR(INDEX(People!$B$2:$B$101,MATCH(C45,People!$A$2:$A$101,0)),"")</f>
        <v/>
      </c>
      <c r="E45" s="5">
        <f>IFERROR((INDEX('Required shifts'!$D$2:$D$101,MATCH(B45,'Required shifts'!$A$2:$A$101,0))-INDEX('Required shifts'!$C$2:$C$101,MATCH(B45,'Required shifts'!$A$2:$A$101,0)))*24,"")</f>
        <v/>
      </c>
      <c r="F45" s="5">
        <f>IF(A45="","",IF(COUNTIF('Required shifts'!$A$2:$A$101,B45)=0,"Unknown shift",IF(COUNTIF(People!$A$2:$A$101,C45)=0,"Unknown worker","OK")))</f>
        <v/>
      </c>
      <c r="G45" s="5">
        <f>IF(A45="","",IF(COUNTIFS(Availability!$A$2:$A$201,C45,Availability!$B$2:$B$201,"&lt;="&amp;INDEX('Required shifts'!$C$2:$C$101,MATCH(B45,'Required shifts'!$A$2:$A$101,0)),Availability!$C$2:$C$201,"&gt;="&amp;INDEX('Required shifts'!$D$2:$D$101,MATCH(B45,'Required shifts'!$A$2:$A$101,0)),Availability!$D$2:$D$201,"Available")&gt;0,"OK","Not available"))</f>
        <v/>
      </c>
      <c r="H45" s="5">
        <f>IF(A45="","",IF(SUMPRODUCT(($C$2:$C$201=C45)*($A$2:$A$201&lt;&gt;A45)*(IFERROR(INDEX('Required shifts'!$C$2:$C$101,MATCH($B$2:$B$201,'Required shifts'!$A$2:$A$101,0)),0)&lt;INDEX('Required shifts'!$D$2:$D$101,MATCH(B45,'Required shifts'!$A$2:$A$101,0)))*(IFERROR(INDEX('Required shifts'!$D$2:$D$101,MATCH($B$2:$B$201,'Required shifts'!$A$2:$A$101,0)),0)&gt;INDEX('Required shifts'!$C$2:$C$101,MATCH(B45,'Required shifts'!$A$2:$A$101,0))))&gt;0,"Overlap","OK"))</f>
        <v/>
      </c>
      <c r="I45" s="5">
        <f>IF(A45="","",IF(SUMPRODUCT(($C$2:$C$201=C45)*($A$2:$A$201&lt;&gt;A45)*(IFERROR(INDEX('Required shifts'!$D$2:$D$101,MATCH($B$2:$B$201,'Required shifts'!$A$2:$A$101,0)),0)&lt;=INDEX('Required shifts'!$C$2:$C$101,MATCH(B45,'Required shifts'!$A$2:$A$101,0)))*(IFERROR(INDEX('Required shifts'!$D$2:$D$101,MATCH($B$2:$B$201,'Required shifts'!$A$2:$A$101,0)),0)&gt;INDEX('Required shifts'!$C$2:$C$101,MATCH(B45,'Required shifts'!$A$2:$A$101,0))-Settings!$B$3/24))&gt;0,"Below "&amp;Settings!$B$3&amp;"h threshold","OK"))</f>
        <v/>
      </c>
      <c r="J45" s="5">
        <f>IF(A45="","",IF(COUNTIFS(Eligibility!$A$2:$A$301,C45,Eligibility!$B$2:$B$301,"Skill",Eligibility!$C$2:$C$301,INDEX('Required shifts'!$F$2:$F$101,MATCH(B45,'Required shifts'!$A$2:$A$101,0)),Eligibility!$D$2:$D$301,"Current")&gt;0,"OK","Missing skill"))</f>
        <v/>
      </c>
      <c r="K45" s="5">
        <f>IF(A45="","",IF(COUNTIFS(Eligibility!$A$2:$A$301,C45,Eligibility!$B$2:$B$301,"Site permission",Eligibility!$C$2:$C$301,INDEX('Required shifts'!$G$2:$G$101,MATCH(B45,'Required shifts'!$A$2:$A$101,0)),Eligibility!$D$2:$D$301,"Current")&gt;0,"OK","Missing permission"))</f>
        <v/>
      </c>
      <c r="L45" s="5">
        <f>IF(A45="","",IF(COUNTIF(F45:K45,"&lt;&gt;OK")=0,"OK","CHECK - "&amp;TEXTJOIN("; ",TRUE,IF(F45:K45&lt;&gt;"OK",F45:K45,""))))</f>
        <v/>
      </c>
    </row>
    <row r="46">
      <c r="D46" s="5">
        <f>IFERROR(INDEX(People!$B$2:$B$101,MATCH(C46,People!$A$2:$A$101,0)),"")</f>
        <v/>
      </c>
      <c r="E46" s="5">
        <f>IFERROR((INDEX('Required shifts'!$D$2:$D$101,MATCH(B46,'Required shifts'!$A$2:$A$101,0))-INDEX('Required shifts'!$C$2:$C$101,MATCH(B46,'Required shifts'!$A$2:$A$101,0)))*24,"")</f>
        <v/>
      </c>
      <c r="F46" s="5">
        <f>IF(A46="","",IF(COUNTIF('Required shifts'!$A$2:$A$101,B46)=0,"Unknown shift",IF(COUNTIF(People!$A$2:$A$101,C46)=0,"Unknown worker","OK")))</f>
        <v/>
      </c>
      <c r="G46" s="5">
        <f>IF(A46="","",IF(COUNTIFS(Availability!$A$2:$A$201,C46,Availability!$B$2:$B$201,"&lt;="&amp;INDEX('Required shifts'!$C$2:$C$101,MATCH(B46,'Required shifts'!$A$2:$A$101,0)),Availability!$C$2:$C$201,"&gt;="&amp;INDEX('Required shifts'!$D$2:$D$101,MATCH(B46,'Required shifts'!$A$2:$A$101,0)),Availability!$D$2:$D$201,"Available")&gt;0,"OK","Not available"))</f>
        <v/>
      </c>
      <c r="H46" s="5">
        <f>IF(A46="","",IF(SUMPRODUCT(($C$2:$C$201=C46)*($A$2:$A$201&lt;&gt;A46)*(IFERROR(INDEX('Required shifts'!$C$2:$C$101,MATCH($B$2:$B$201,'Required shifts'!$A$2:$A$101,0)),0)&lt;INDEX('Required shifts'!$D$2:$D$101,MATCH(B46,'Required shifts'!$A$2:$A$101,0)))*(IFERROR(INDEX('Required shifts'!$D$2:$D$101,MATCH($B$2:$B$201,'Required shifts'!$A$2:$A$101,0)),0)&gt;INDEX('Required shifts'!$C$2:$C$101,MATCH(B46,'Required shifts'!$A$2:$A$101,0))))&gt;0,"Overlap","OK"))</f>
        <v/>
      </c>
      <c r="I46" s="5">
        <f>IF(A46="","",IF(SUMPRODUCT(($C$2:$C$201=C46)*($A$2:$A$201&lt;&gt;A46)*(IFERROR(INDEX('Required shifts'!$D$2:$D$101,MATCH($B$2:$B$201,'Required shifts'!$A$2:$A$101,0)),0)&lt;=INDEX('Required shifts'!$C$2:$C$101,MATCH(B46,'Required shifts'!$A$2:$A$101,0)))*(IFERROR(INDEX('Required shifts'!$D$2:$D$101,MATCH($B$2:$B$201,'Required shifts'!$A$2:$A$101,0)),0)&gt;INDEX('Required shifts'!$C$2:$C$101,MATCH(B46,'Required shifts'!$A$2:$A$101,0))-Settings!$B$3/24))&gt;0,"Below "&amp;Settings!$B$3&amp;"h threshold","OK"))</f>
        <v/>
      </c>
      <c r="J46" s="5">
        <f>IF(A46="","",IF(COUNTIFS(Eligibility!$A$2:$A$301,C46,Eligibility!$B$2:$B$301,"Skill",Eligibility!$C$2:$C$301,INDEX('Required shifts'!$F$2:$F$101,MATCH(B46,'Required shifts'!$A$2:$A$101,0)),Eligibility!$D$2:$D$301,"Current")&gt;0,"OK","Missing skill"))</f>
        <v/>
      </c>
      <c r="K46" s="5">
        <f>IF(A46="","",IF(COUNTIFS(Eligibility!$A$2:$A$301,C46,Eligibility!$B$2:$B$301,"Site permission",Eligibility!$C$2:$C$301,INDEX('Required shifts'!$G$2:$G$101,MATCH(B46,'Required shifts'!$A$2:$A$101,0)),Eligibility!$D$2:$D$301,"Current")&gt;0,"OK","Missing permission"))</f>
        <v/>
      </c>
      <c r="L46" s="5">
        <f>IF(A46="","",IF(COUNTIF(F46:K46,"&lt;&gt;OK")=0,"OK","CHECK - "&amp;TEXTJOIN("; ",TRUE,IF(F46:K46&lt;&gt;"OK",F46:K46,""))))</f>
        <v/>
      </c>
    </row>
    <row r="47">
      <c r="D47" s="5">
        <f>IFERROR(INDEX(People!$B$2:$B$101,MATCH(C47,People!$A$2:$A$101,0)),"")</f>
        <v/>
      </c>
      <c r="E47" s="5">
        <f>IFERROR((INDEX('Required shifts'!$D$2:$D$101,MATCH(B47,'Required shifts'!$A$2:$A$101,0))-INDEX('Required shifts'!$C$2:$C$101,MATCH(B47,'Required shifts'!$A$2:$A$101,0)))*24,"")</f>
        <v/>
      </c>
      <c r="F47" s="5">
        <f>IF(A47="","",IF(COUNTIF('Required shifts'!$A$2:$A$101,B47)=0,"Unknown shift",IF(COUNTIF(People!$A$2:$A$101,C47)=0,"Unknown worker","OK")))</f>
        <v/>
      </c>
      <c r="G47" s="5">
        <f>IF(A47="","",IF(COUNTIFS(Availability!$A$2:$A$201,C47,Availability!$B$2:$B$201,"&lt;="&amp;INDEX('Required shifts'!$C$2:$C$101,MATCH(B47,'Required shifts'!$A$2:$A$101,0)),Availability!$C$2:$C$201,"&gt;="&amp;INDEX('Required shifts'!$D$2:$D$101,MATCH(B47,'Required shifts'!$A$2:$A$101,0)),Availability!$D$2:$D$201,"Available")&gt;0,"OK","Not available"))</f>
        <v/>
      </c>
      <c r="H47" s="5">
        <f>IF(A47="","",IF(SUMPRODUCT(($C$2:$C$201=C47)*($A$2:$A$201&lt;&gt;A47)*(IFERROR(INDEX('Required shifts'!$C$2:$C$101,MATCH($B$2:$B$201,'Required shifts'!$A$2:$A$101,0)),0)&lt;INDEX('Required shifts'!$D$2:$D$101,MATCH(B47,'Required shifts'!$A$2:$A$101,0)))*(IFERROR(INDEX('Required shifts'!$D$2:$D$101,MATCH($B$2:$B$201,'Required shifts'!$A$2:$A$101,0)),0)&gt;INDEX('Required shifts'!$C$2:$C$101,MATCH(B47,'Required shifts'!$A$2:$A$101,0))))&gt;0,"Overlap","OK"))</f>
        <v/>
      </c>
      <c r="I47" s="5">
        <f>IF(A47="","",IF(SUMPRODUCT(($C$2:$C$201=C47)*($A$2:$A$201&lt;&gt;A47)*(IFERROR(INDEX('Required shifts'!$D$2:$D$101,MATCH($B$2:$B$201,'Required shifts'!$A$2:$A$101,0)),0)&lt;=INDEX('Required shifts'!$C$2:$C$101,MATCH(B47,'Required shifts'!$A$2:$A$101,0)))*(IFERROR(INDEX('Required shifts'!$D$2:$D$101,MATCH($B$2:$B$201,'Required shifts'!$A$2:$A$101,0)),0)&gt;INDEX('Required shifts'!$C$2:$C$101,MATCH(B47,'Required shifts'!$A$2:$A$101,0))-Settings!$B$3/24))&gt;0,"Below "&amp;Settings!$B$3&amp;"h threshold","OK"))</f>
        <v/>
      </c>
      <c r="J47" s="5">
        <f>IF(A47="","",IF(COUNTIFS(Eligibility!$A$2:$A$301,C47,Eligibility!$B$2:$B$301,"Skill",Eligibility!$C$2:$C$301,INDEX('Required shifts'!$F$2:$F$101,MATCH(B47,'Required shifts'!$A$2:$A$101,0)),Eligibility!$D$2:$D$301,"Current")&gt;0,"OK","Missing skill"))</f>
        <v/>
      </c>
      <c r="K47" s="5">
        <f>IF(A47="","",IF(COUNTIFS(Eligibility!$A$2:$A$301,C47,Eligibility!$B$2:$B$301,"Site permission",Eligibility!$C$2:$C$301,INDEX('Required shifts'!$G$2:$G$101,MATCH(B47,'Required shifts'!$A$2:$A$101,0)),Eligibility!$D$2:$D$301,"Current")&gt;0,"OK","Missing permission"))</f>
        <v/>
      </c>
      <c r="L47" s="5">
        <f>IF(A47="","",IF(COUNTIF(F47:K47,"&lt;&gt;OK")=0,"OK","CHECK - "&amp;TEXTJOIN("; ",TRUE,IF(F47:K47&lt;&gt;"OK",F47:K47,""))))</f>
        <v/>
      </c>
    </row>
    <row r="48">
      <c r="D48" s="5">
        <f>IFERROR(INDEX(People!$B$2:$B$101,MATCH(C48,People!$A$2:$A$101,0)),"")</f>
        <v/>
      </c>
      <c r="E48" s="5">
        <f>IFERROR((INDEX('Required shifts'!$D$2:$D$101,MATCH(B48,'Required shifts'!$A$2:$A$101,0))-INDEX('Required shifts'!$C$2:$C$101,MATCH(B48,'Required shifts'!$A$2:$A$101,0)))*24,"")</f>
        <v/>
      </c>
      <c r="F48" s="5">
        <f>IF(A48="","",IF(COUNTIF('Required shifts'!$A$2:$A$101,B48)=0,"Unknown shift",IF(COUNTIF(People!$A$2:$A$101,C48)=0,"Unknown worker","OK")))</f>
        <v/>
      </c>
      <c r="G48" s="5">
        <f>IF(A48="","",IF(COUNTIFS(Availability!$A$2:$A$201,C48,Availability!$B$2:$B$201,"&lt;="&amp;INDEX('Required shifts'!$C$2:$C$101,MATCH(B48,'Required shifts'!$A$2:$A$101,0)),Availability!$C$2:$C$201,"&gt;="&amp;INDEX('Required shifts'!$D$2:$D$101,MATCH(B48,'Required shifts'!$A$2:$A$101,0)),Availability!$D$2:$D$201,"Available")&gt;0,"OK","Not available"))</f>
        <v/>
      </c>
      <c r="H48" s="5">
        <f>IF(A48="","",IF(SUMPRODUCT(($C$2:$C$201=C48)*($A$2:$A$201&lt;&gt;A48)*(IFERROR(INDEX('Required shifts'!$C$2:$C$101,MATCH($B$2:$B$201,'Required shifts'!$A$2:$A$101,0)),0)&lt;INDEX('Required shifts'!$D$2:$D$101,MATCH(B48,'Required shifts'!$A$2:$A$101,0)))*(IFERROR(INDEX('Required shifts'!$D$2:$D$101,MATCH($B$2:$B$201,'Required shifts'!$A$2:$A$101,0)),0)&gt;INDEX('Required shifts'!$C$2:$C$101,MATCH(B48,'Required shifts'!$A$2:$A$101,0))))&gt;0,"Overlap","OK"))</f>
        <v/>
      </c>
      <c r="I48" s="5">
        <f>IF(A48="","",IF(SUMPRODUCT(($C$2:$C$201=C48)*($A$2:$A$201&lt;&gt;A48)*(IFERROR(INDEX('Required shifts'!$D$2:$D$101,MATCH($B$2:$B$201,'Required shifts'!$A$2:$A$101,0)),0)&lt;=INDEX('Required shifts'!$C$2:$C$101,MATCH(B48,'Required shifts'!$A$2:$A$101,0)))*(IFERROR(INDEX('Required shifts'!$D$2:$D$101,MATCH($B$2:$B$201,'Required shifts'!$A$2:$A$101,0)),0)&gt;INDEX('Required shifts'!$C$2:$C$101,MATCH(B48,'Required shifts'!$A$2:$A$101,0))-Settings!$B$3/24))&gt;0,"Below "&amp;Settings!$B$3&amp;"h threshold","OK"))</f>
        <v/>
      </c>
      <c r="J48" s="5">
        <f>IF(A48="","",IF(COUNTIFS(Eligibility!$A$2:$A$301,C48,Eligibility!$B$2:$B$301,"Skill",Eligibility!$C$2:$C$301,INDEX('Required shifts'!$F$2:$F$101,MATCH(B48,'Required shifts'!$A$2:$A$101,0)),Eligibility!$D$2:$D$301,"Current")&gt;0,"OK","Missing skill"))</f>
        <v/>
      </c>
      <c r="K48" s="5">
        <f>IF(A48="","",IF(COUNTIFS(Eligibility!$A$2:$A$301,C48,Eligibility!$B$2:$B$301,"Site permission",Eligibility!$C$2:$C$301,INDEX('Required shifts'!$G$2:$G$101,MATCH(B48,'Required shifts'!$A$2:$A$101,0)),Eligibility!$D$2:$D$301,"Current")&gt;0,"OK","Missing permission"))</f>
        <v/>
      </c>
      <c r="L48" s="5">
        <f>IF(A48="","",IF(COUNTIF(F48:K48,"&lt;&gt;OK")=0,"OK","CHECK - "&amp;TEXTJOIN("; ",TRUE,IF(F48:K48&lt;&gt;"OK",F48:K48,""))))</f>
        <v/>
      </c>
    </row>
    <row r="49">
      <c r="D49" s="5">
        <f>IFERROR(INDEX(People!$B$2:$B$101,MATCH(C49,People!$A$2:$A$101,0)),"")</f>
        <v/>
      </c>
      <c r="E49" s="5">
        <f>IFERROR((INDEX('Required shifts'!$D$2:$D$101,MATCH(B49,'Required shifts'!$A$2:$A$101,0))-INDEX('Required shifts'!$C$2:$C$101,MATCH(B49,'Required shifts'!$A$2:$A$101,0)))*24,"")</f>
        <v/>
      </c>
      <c r="F49" s="5">
        <f>IF(A49="","",IF(COUNTIF('Required shifts'!$A$2:$A$101,B49)=0,"Unknown shift",IF(COUNTIF(People!$A$2:$A$101,C49)=0,"Unknown worker","OK")))</f>
        <v/>
      </c>
      <c r="G49" s="5">
        <f>IF(A49="","",IF(COUNTIFS(Availability!$A$2:$A$201,C49,Availability!$B$2:$B$201,"&lt;="&amp;INDEX('Required shifts'!$C$2:$C$101,MATCH(B49,'Required shifts'!$A$2:$A$101,0)),Availability!$C$2:$C$201,"&gt;="&amp;INDEX('Required shifts'!$D$2:$D$101,MATCH(B49,'Required shifts'!$A$2:$A$101,0)),Availability!$D$2:$D$201,"Available")&gt;0,"OK","Not available"))</f>
        <v/>
      </c>
      <c r="H49" s="5">
        <f>IF(A49="","",IF(SUMPRODUCT(($C$2:$C$201=C49)*($A$2:$A$201&lt;&gt;A49)*(IFERROR(INDEX('Required shifts'!$C$2:$C$101,MATCH($B$2:$B$201,'Required shifts'!$A$2:$A$101,0)),0)&lt;INDEX('Required shifts'!$D$2:$D$101,MATCH(B49,'Required shifts'!$A$2:$A$101,0)))*(IFERROR(INDEX('Required shifts'!$D$2:$D$101,MATCH($B$2:$B$201,'Required shifts'!$A$2:$A$101,0)),0)&gt;INDEX('Required shifts'!$C$2:$C$101,MATCH(B49,'Required shifts'!$A$2:$A$101,0))))&gt;0,"Overlap","OK"))</f>
        <v/>
      </c>
      <c r="I49" s="5">
        <f>IF(A49="","",IF(SUMPRODUCT(($C$2:$C$201=C49)*($A$2:$A$201&lt;&gt;A49)*(IFERROR(INDEX('Required shifts'!$D$2:$D$101,MATCH($B$2:$B$201,'Required shifts'!$A$2:$A$101,0)),0)&lt;=INDEX('Required shifts'!$C$2:$C$101,MATCH(B49,'Required shifts'!$A$2:$A$101,0)))*(IFERROR(INDEX('Required shifts'!$D$2:$D$101,MATCH($B$2:$B$201,'Required shifts'!$A$2:$A$101,0)),0)&gt;INDEX('Required shifts'!$C$2:$C$101,MATCH(B49,'Required shifts'!$A$2:$A$101,0))-Settings!$B$3/24))&gt;0,"Below "&amp;Settings!$B$3&amp;"h threshold","OK"))</f>
        <v/>
      </c>
      <c r="J49" s="5">
        <f>IF(A49="","",IF(COUNTIFS(Eligibility!$A$2:$A$301,C49,Eligibility!$B$2:$B$301,"Skill",Eligibility!$C$2:$C$301,INDEX('Required shifts'!$F$2:$F$101,MATCH(B49,'Required shifts'!$A$2:$A$101,0)),Eligibility!$D$2:$D$301,"Current")&gt;0,"OK","Missing skill"))</f>
        <v/>
      </c>
      <c r="K49" s="5">
        <f>IF(A49="","",IF(COUNTIFS(Eligibility!$A$2:$A$301,C49,Eligibility!$B$2:$B$301,"Site permission",Eligibility!$C$2:$C$301,INDEX('Required shifts'!$G$2:$G$101,MATCH(B49,'Required shifts'!$A$2:$A$101,0)),Eligibility!$D$2:$D$301,"Current")&gt;0,"OK","Missing permission"))</f>
        <v/>
      </c>
      <c r="L49" s="5">
        <f>IF(A49="","",IF(COUNTIF(F49:K49,"&lt;&gt;OK")=0,"OK","CHECK - "&amp;TEXTJOIN("; ",TRUE,IF(F49:K49&lt;&gt;"OK",F49:K49,""))))</f>
        <v/>
      </c>
    </row>
    <row r="50">
      <c r="D50" s="5">
        <f>IFERROR(INDEX(People!$B$2:$B$101,MATCH(C50,People!$A$2:$A$101,0)),"")</f>
        <v/>
      </c>
      <c r="E50" s="5">
        <f>IFERROR((INDEX('Required shifts'!$D$2:$D$101,MATCH(B50,'Required shifts'!$A$2:$A$101,0))-INDEX('Required shifts'!$C$2:$C$101,MATCH(B50,'Required shifts'!$A$2:$A$101,0)))*24,"")</f>
        <v/>
      </c>
      <c r="F50" s="5">
        <f>IF(A50="","",IF(COUNTIF('Required shifts'!$A$2:$A$101,B50)=0,"Unknown shift",IF(COUNTIF(People!$A$2:$A$101,C50)=0,"Unknown worker","OK")))</f>
        <v/>
      </c>
      <c r="G50" s="5">
        <f>IF(A50="","",IF(COUNTIFS(Availability!$A$2:$A$201,C50,Availability!$B$2:$B$201,"&lt;="&amp;INDEX('Required shifts'!$C$2:$C$101,MATCH(B50,'Required shifts'!$A$2:$A$101,0)),Availability!$C$2:$C$201,"&gt;="&amp;INDEX('Required shifts'!$D$2:$D$101,MATCH(B50,'Required shifts'!$A$2:$A$101,0)),Availability!$D$2:$D$201,"Available")&gt;0,"OK","Not available"))</f>
        <v/>
      </c>
      <c r="H50" s="5">
        <f>IF(A50="","",IF(SUMPRODUCT(($C$2:$C$201=C50)*($A$2:$A$201&lt;&gt;A50)*(IFERROR(INDEX('Required shifts'!$C$2:$C$101,MATCH($B$2:$B$201,'Required shifts'!$A$2:$A$101,0)),0)&lt;INDEX('Required shifts'!$D$2:$D$101,MATCH(B50,'Required shifts'!$A$2:$A$101,0)))*(IFERROR(INDEX('Required shifts'!$D$2:$D$101,MATCH($B$2:$B$201,'Required shifts'!$A$2:$A$101,0)),0)&gt;INDEX('Required shifts'!$C$2:$C$101,MATCH(B50,'Required shifts'!$A$2:$A$101,0))))&gt;0,"Overlap","OK"))</f>
        <v/>
      </c>
      <c r="I50" s="5">
        <f>IF(A50="","",IF(SUMPRODUCT(($C$2:$C$201=C50)*($A$2:$A$201&lt;&gt;A50)*(IFERROR(INDEX('Required shifts'!$D$2:$D$101,MATCH($B$2:$B$201,'Required shifts'!$A$2:$A$101,0)),0)&lt;=INDEX('Required shifts'!$C$2:$C$101,MATCH(B50,'Required shifts'!$A$2:$A$101,0)))*(IFERROR(INDEX('Required shifts'!$D$2:$D$101,MATCH($B$2:$B$201,'Required shifts'!$A$2:$A$101,0)),0)&gt;INDEX('Required shifts'!$C$2:$C$101,MATCH(B50,'Required shifts'!$A$2:$A$101,0))-Settings!$B$3/24))&gt;0,"Below "&amp;Settings!$B$3&amp;"h threshold","OK"))</f>
        <v/>
      </c>
      <c r="J50" s="5">
        <f>IF(A50="","",IF(COUNTIFS(Eligibility!$A$2:$A$301,C50,Eligibility!$B$2:$B$301,"Skill",Eligibility!$C$2:$C$301,INDEX('Required shifts'!$F$2:$F$101,MATCH(B50,'Required shifts'!$A$2:$A$101,0)),Eligibility!$D$2:$D$301,"Current")&gt;0,"OK","Missing skill"))</f>
        <v/>
      </c>
      <c r="K50" s="5">
        <f>IF(A50="","",IF(COUNTIFS(Eligibility!$A$2:$A$301,C50,Eligibility!$B$2:$B$301,"Site permission",Eligibility!$C$2:$C$301,INDEX('Required shifts'!$G$2:$G$101,MATCH(B50,'Required shifts'!$A$2:$A$101,0)),Eligibility!$D$2:$D$301,"Current")&gt;0,"OK","Missing permission"))</f>
        <v/>
      </c>
      <c r="L50" s="5">
        <f>IF(A50="","",IF(COUNTIF(F50:K50,"&lt;&gt;OK")=0,"OK","CHECK - "&amp;TEXTJOIN("; ",TRUE,IF(F50:K50&lt;&gt;"OK",F50:K50,""))))</f>
        <v/>
      </c>
    </row>
    <row r="51">
      <c r="D51" s="5">
        <f>IFERROR(INDEX(People!$B$2:$B$101,MATCH(C51,People!$A$2:$A$101,0)),"")</f>
        <v/>
      </c>
      <c r="E51" s="5">
        <f>IFERROR((INDEX('Required shifts'!$D$2:$D$101,MATCH(B51,'Required shifts'!$A$2:$A$101,0))-INDEX('Required shifts'!$C$2:$C$101,MATCH(B51,'Required shifts'!$A$2:$A$101,0)))*24,"")</f>
        <v/>
      </c>
      <c r="F51" s="5">
        <f>IF(A51="","",IF(COUNTIF('Required shifts'!$A$2:$A$101,B51)=0,"Unknown shift",IF(COUNTIF(People!$A$2:$A$101,C51)=0,"Unknown worker","OK")))</f>
        <v/>
      </c>
      <c r="G51" s="5">
        <f>IF(A51="","",IF(COUNTIFS(Availability!$A$2:$A$201,C51,Availability!$B$2:$B$201,"&lt;="&amp;INDEX('Required shifts'!$C$2:$C$101,MATCH(B51,'Required shifts'!$A$2:$A$101,0)),Availability!$C$2:$C$201,"&gt;="&amp;INDEX('Required shifts'!$D$2:$D$101,MATCH(B51,'Required shifts'!$A$2:$A$101,0)),Availability!$D$2:$D$201,"Available")&gt;0,"OK","Not available"))</f>
        <v/>
      </c>
      <c r="H51" s="5">
        <f>IF(A51="","",IF(SUMPRODUCT(($C$2:$C$201=C51)*($A$2:$A$201&lt;&gt;A51)*(IFERROR(INDEX('Required shifts'!$C$2:$C$101,MATCH($B$2:$B$201,'Required shifts'!$A$2:$A$101,0)),0)&lt;INDEX('Required shifts'!$D$2:$D$101,MATCH(B51,'Required shifts'!$A$2:$A$101,0)))*(IFERROR(INDEX('Required shifts'!$D$2:$D$101,MATCH($B$2:$B$201,'Required shifts'!$A$2:$A$101,0)),0)&gt;INDEX('Required shifts'!$C$2:$C$101,MATCH(B51,'Required shifts'!$A$2:$A$101,0))))&gt;0,"Overlap","OK"))</f>
        <v/>
      </c>
      <c r="I51" s="5">
        <f>IF(A51="","",IF(SUMPRODUCT(($C$2:$C$201=C51)*($A$2:$A$201&lt;&gt;A51)*(IFERROR(INDEX('Required shifts'!$D$2:$D$101,MATCH($B$2:$B$201,'Required shifts'!$A$2:$A$101,0)),0)&lt;=INDEX('Required shifts'!$C$2:$C$101,MATCH(B51,'Required shifts'!$A$2:$A$101,0)))*(IFERROR(INDEX('Required shifts'!$D$2:$D$101,MATCH($B$2:$B$201,'Required shifts'!$A$2:$A$101,0)),0)&gt;INDEX('Required shifts'!$C$2:$C$101,MATCH(B51,'Required shifts'!$A$2:$A$101,0))-Settings!$B$3/24))&gt;0,"Below "&amp;Settings!$B$3&amp;"h threshold","OK"))</f>
        <v/>
      </c>
      <c r="J51" s="5">
        <f>IF(A51="","",IF(COUNTIFS(Eligibility!$A$2:$A$301,C51,Eligibility!$B$2:$B$301,"Skill",Eligibility!$C$2:$C$301,INDEX('Required shifts'!$F$2:$F$101,MATCH(B51,'Required shifts'!$A$2:$A$101,0)),Eligibility!$D$2:$D$301,"Current")&gt;0,"OK","Missing skill"))</f>
        <v/>
      </c>
      <c r="K51" s="5">
        <f>IF(A51="","",IF(COUNTIFS(Eligibility!$A$2:$A$301,C51,Eligibility!$B$2:$B$301,"Site permission",Eligibility!$C$2:$C$301,INDEX('Required shifts'!$G$2:$G$101,MATCH(B51,'Required shifts'!$A$2:$A$101,0)),Eligibility!$D$2:$D$301,"Current")&gt;0,"OK","Missing permission"))</f>
        <v/>
      </c>
      <c r="L51" s="5">
        <f>IF(A51="","",IF(COUNTIF(F51:K51,"&lt;&gt;OK")=0,"OK","CHECK - "&amp;TEXTJOIN("; ",TRUE,IF(F51:K51&lt;&gt;"OK",F51:K51,""))))</f>
        <v/>
      </c>
    </row>
    <row r="52">
      <c r="D52" s="5">
        <f>IFERROR(INDEX(People!$B$2:$B$101,MATCH(C52,People!$A$2:$A$101,0)),"")</f>
        <v/>
      </c>
      <c r="E52" s="5">
        <f>IFERROR((INDEX('Required shifts'!$D$2:$D$101,MATCH(B52,'Required shifts'!$A$2:$A$101,0))-INDEX('Required shifts'!$C$2:$C$101,MATCH(B52,'Required shifts'!$A$2:$A$101,0)))*24,"")</f>
        <v/>
      </c>
      <c r="F52" s="5">
        <f>IF(A52="","",IF(COUNTIF('Required shifts'!$A$2:$A$101,B52)=0,"Unknown shift",IF(COUNTIF(People!$A$2:$A$101,C52)=0,"Unknown worker","OK")))</f>
        <v/>
      </c>
      <c r="G52" s="5">
        <f>IF(A52="","",IF(COUNTIFS(Availability!$A$2:$A$201,C52,Availability!$B$2:$B$201,"&lt;="&amp;INDEX('Required shifts'!$C$2:$C$101,MATCH(B52,'Required shifts'!$A$2:$A$101,0)),Availability!$C$2:$C$201,"&gt;="&amp;INDEX('Required shifts'!$D$2:$D$101,MATCH(B52,'Required shifts'!$A$2:$A$101,0)),Availability!$D$2:$D$201,"Available")&gt;0,"OK","Not available"))</f>
        <v/>
      </c>
      <c r="H52" s="5">
        <f>IF(A52="","",IF(SUMPRODUCT(($C$2:$C$201=C52)*($A$2:$A$201&lt;&gt;A52)*(IFERROR(INDEX('Required shifts'!$C$2:$C$101,MATCH($B$2:$B$201,'Required shifts'!$A$2:$A$101,0)),0)&lt;INDEX('Required shifts'!$D$2:$D$101,MATCH(B52,'Required shifts'!$A$2:$A$101,0)))*(IFERROR(INDEX('Required shifts'!$D$2:$D$101,MATCH($B$2:$B$201,'Required shifts'!$A$2:$A$101,0)),0)&gt;INDEX('Required shifts'!$C$2:$C$101,MATCH(B52,'Required shifts'!$A$2:$A$101,0))))&gt;0,"Overlap","OK"))</f>
        <v/>
      </c>
      <c r="I52" s="5">
        <f>IF(A52="","",IF(SUMPRODUCT(($C$2:$C$201=C52)*($A$2:$A$201&lt;&gt;A52)*(IFERROR(INDEX('Required shifts'!$D$2:$D$101,MATCH($B$2:$B$201,'Required shifts'!$A$2:$A$101,0)),0)&lt;=INDEX('Required shifts'!$C$2:$C$101,MATCH(B52,'Required shifts'!$A$2:$A$101,0)))*(IFERROR(INDEX('Required shifts'!$D$2:$D$101,MATCH($B$2:$B$201,'Required shifts'!$A$2:$A$101,0)),0)&gt;INDEX('Required shifts'!$C$2:$C$101,MATCH(B52,'Required shifts'!$A$2:$A$101,0))-Settings!$B$3/24))&gt;0,"Below "&amp;Settings!$B$3&amp;"h threshold","OK"))</f>
        <v/>
      </c>
      <c r="J52" s="5">
        <f>IF(A52="","",IF(COUNTIFS(Eligibility!$A$2:$A$301,C52,Eligibility!$B$2:$B$301,"Skill",Eligibility!$C$2:$C$301,INDEX('Required shifts'!$F$2:$F$101,MATCH(B52,'Required shifts'!$A$2:$A$101,0)),Eligibility!$D$2:$D$301,"Current")&gt;0,"OK","Missing skill"))</f>
        <v/>
      </c>
      <c r="K52" s="5">
        <f>IF(A52="","",IF(COUNTIFS(Eligibility!$A$2:$A$301,C52,Eligibility!$B$2:$B$301,"Site permission",Eligibility!$C$2:$C$301,INDEX('Required shifts'!$G$2:$G$101,MATCH(B52,'Required shifts'!$A$2:$A$101,0)),Eligibility!$D$2:$D$301,"Current")&gt;0,"OK","Missing permission"))</f>
        <v/>
      </c>
      <c r="L52" s="5">
        <f>IF(A52="","",IF(COUNTIF(F52:K52,"&lt;&gt;OK")=0,"OK","CHECK - "&amp;TEXTJOIN("; ",TRUE,IF(F52:K52&lt;&gt;"OK",F52:K52,""))))</f>
        <v/>
      </c>
    </row>
    <row r="53">
      <c r="D53" s="5">
        <f>IFERROR(INDEX(People!$B$2:$B$101,MATCH(C53,People!$A$2:$A$101,0)),"")</f>
        <v/>
      </c>
      <c r="E53" s="5">
        <f>IFERROR((INDEX('Required shifts'!$D$2:$D$101,MATCH(B53,'Required shifts'!$A$2:$A$101,0))-INDEX('Required shifts'!$C$2:$C$101,MATCH(B53,'Required shifts'!$A$2:$A$101,0)))*24,"")</f>
        <v/>
      </c>
      <c r="F53" s="5">
        <f>IF(A53="","",IF(COUNTIF('Required shifts'!$A$2:$A$101,B53)=0,"Unknown shift",IF(COUNTIF(People!$A$2:$A$101,C53)=0,"Unknown worker","OK")))</f>
        <v/>
      </c>
      <c r="G53" s="5">
        <f>IF(A53="","",IF(COUNTIFS(Availability!$A$2:$A$201,C53,Availability!$B$2:$B$201,"&lt;="&amp;INDEX('Required shifts'!$C$2:$C$101,MATCH(B53,'Required shifts'!$A$2:$A$101,0)),Availability!$C$2:$C$201,"&gt;="&amp;INDEX('Required shifts'!$D$2:$D$101,MATCH(B53,'Required shifts'!$A$2:$A$101,0)),Availability!$D$2:$D$201,"Available")&gt;0,"OK","Not available"))</f>
        <v/>
      </c>
      <c r="H53" s="5">
        <f>IF(A53="","",IF(SUMPRODUCT(($C$2:$C$201=C53)*($A$2:$A$201&lt;&gt;A53)*(IFERROR(INDEX('Required shifts'!$C$2:$C$101,MATCH($B$2:$B$201,'Required shifts'!$A$2:$A$101,0)),0)&lt;INDEX('Required shifts'!$D$2:$D$101,MATCH(B53,'Required shifts'!$A$2:$A$101,0)))*(IFERROR(INDEX('Required shifts'!$D$2:$D$101,MATCH($B$2:$B$201,'Required shifts'!$A$2:$A$101,0)),0)&gt;INDEX('Required shifts'!$C$2:$C$101,MATCH(B53,'Required shifts'!$A$2:$A$101,0))))&gt;0,"Overlap","OK"))</f>
        <v/>
      </c>
      <c r="I53" s="5">
        <f>IF(A53="","",IF(SUMPRODUCT(($C$2:$C$201=C53)*($A$2:$A$201&lt;&gt;A53)*(IFERROR(INDEX('Required shifts'!$D$2:$D$101,MATCH($B$2:$B$201,'Required shifts'!$A$2:$A$101,0)),0)&lt;=INDEX('Required shifts'!$C$2:$C$101,MATCH(B53,'Required shifts'!$A$2:$A$101,0)))*(IFERROR(INDEX('Required shifts'!$D$2:$D$101,MATCH($B$2:$B$201,'Required shifts'!$A$2:$A$101,0)),0)&gt;INDEX('Required shifts'!$C$2:$C$101,MATCH(B53,'Required shifts'!$A$2:$A$101,0))-Settings!$B$3/24))&gt;0,"Below "&amp;Settings!$B$3&amp;"h threshold","OK"))</f>
        <v/>
      </c>
      <c r="J53" s="5">
        <f>IF(A53="","",IF(COUNTIFS(Eligibility!$A$2:$A$301,C53,Eligibility!$B$2:$B$301,"Skill",Eligibility!$C$2:$C$301,INDEX('Required shifts'!$F$2:$F$101,MATCH(B53,'Required shifts'!$A$2:$A$101,0)),Eligibility!$D$2:$D$301,"Current")&gt;0,"OK","Missing skill"))</f>
        <v/>
      </c>
      <c r="K53" s="5">
        <f>IF(A53="","",IF(COUNTIFS(Eligibility!$A$2:$A$301,C53,Eligibility!$B$2:$B$301,"Site permission",Eligibility!$C$2:$C$301,INDEX('Required shifts'!$G$2:$G$101,MATCH(B53,'Required shifts'!$A$2:$A$101,0)),Eligibility!$D$2:$D$301,"Current")&gt;0,"OK","Missing permission"))</f>
        <v/>
      </c>
      <c r="L53" s="5">
        <f>IF(A53="","",IF(COUNTIF(F53:K53,"&lt;&gt;OK")=0,"OK","CHECK - "&amp;TEXTJOIN("; ",TRUE,IF(F53:K53&lt;&gt;"OK",F53:K53,""))))</f>
        <v/>
      </c>
    </row>
    <row r="54">
      <c r="D54" s="5">
        <f>IFERROR(INDEX(People!$B$2:$B$101,MATCH(C54,People!$A$2:$A$101,0)),"")</f>
        <v/>
      </c>
      <c r="E54" s="5">
        <f>IFERROR((INDEX('Required shifts'!$D$2:$D$101,MATCH(B54,'Required shifts'!$A$2:$A$101,0))-INDEX('Required shifts'!$C$2:$C$101,MATCH(B54,'Required shifts'!$A$2:$A$101,0)))*24,"")</f>
        <v/>
      </c>
      <c r="F54" s="5">
        <f>IF(A54="","",IF(COUNTIF('Required shifts'!$A$2:$A$101,B54)=0,"Unknown shift",IF(COUNTIF(People!$A$2:$A$101,C54)=0,"Unknown worker","OK")))</f>
        <v/>
      </c>
      <c r="G54" s="5">
        <f>IF(A54="","",IF(COUNTIFS(Availability!$A$2:$A$201,C54,Availability!$B$2:$B$201,"&lt;="&amp;INDEX('Required shifts'!$C$2:$C$101,MATCH(B54,'Required shifts'!$A$2:$A$101,0)),Availability!$C$2:$C$201,"&gt;="&amp;INDEX('Required shifts'!$D$2:$D$101,MATCH(B54,'Required shifts'!$A$2:$A$101,0)),Availability!$D$2:$D$201,"Available")&gt;0,"OK","Not available"))</f>
        <v/>
      </c>
      <c r="H54" s="5">
        <f>IF(A54="","",IF(SUMPRODUCT(($C$2:$C$201=C54)*($A$2:$A$201&lt;&gt;A54)*(IFERROR(INDEX('Required shifts'!$C$2:$C$101,MATCH($B$2:$B$201,'Required shifts'!$A$2:$A$101,0)),0)&lt;INDEX('Required shifts'!$D$2:$D$101,MATCH(B54,'Required shifts'!$A$2:$A$101,0)))*(IFERROR(INDEX('Required shifts'!$D$2:$D$101,MATCH($B$2:$B$201,'Required shifts'!$A$2:$A$101,0)),0)&gt;INDEX('Required shifts'!$C$2:$C$101,MATCH(B54,'Required shifts'!$A$2:$A$101,0))))&gt;0,"Overlap","OK"))</f>
        <v/>
      </c>
      <c r="I54" s="5">
        <f>IF(A54="","",IF(SUMPRODUCT(($C$2:$C$201=C54)*($A$2:$A$201&lt;&gt;A54)*(IFERROR(INDEX('Required shifts'!$D$2:$D$101,MATCH($B$2:$B$201,'Required shifts'!$A$2:$A$101,0)),0)&lt;=INDEX('Required shifts'!$C$2:$C$101,MATCH(B54,'Required shifts'!$A$2:$A$101,0)))*(IFERROR(INDEX('Required shifts'!$D$2:$D$101,MATCH($B$2:$B$201,'Required shifts'!$A$2:$A$101,0)),0)&gt;INDEX('Required shifts'!$C$2:$C$101,MATCH(B54,'Required shifts'!$A$2:$A$101,0))-Settings!$B$3/24))&gt;0,"Below "&amp;Settings!$B$3&amp;"h threshold","OK"))</f>
        <v/>
      </c>
      <c r="J54" s="5">
        <f>IF(A54="","",IF(COUNTIFS(Eligibility!$A$2:$A$301,C54,Eligibility!$B$2:$B$301,"Skill",Eligibility!$C$2:$C$301,INDEX('Required shifts'!$F$2:$F$101,MATCH(B54,'Required shifts'!$A$2:$A$101,0)),Eligibility!$D$2:$D$301,"Current")&gt;0,"OK","Missing skill"))</f>
        <v/>
      </c>
      <c r="K54" s="5">
        <f>IF(A54="","",IF(COUNTIFS(Eligibility!$A$2:$A$301,C54,Eligibility!$B$2:$B$301,"Site permission",Eligibility!$C$2:$C$301,INDEX('Required shifts'!$G$2:$G$101,MATCH(B54,'Required shifts'!$A$2:$A$101,0)),Eligibility!$D$2:$D$301,"Current")&gt;0,"OK","Missing permission"))</f>
        <v/>
      </c>
      <c r="L54" s="5">
        <f>IF(A54="","",IF(COUNTIF(F54:K54,"&lt;&gt;OK")=0,"OK","CHECK - "&amp;TEXTJOIN("; ",TRUE,IF(F54:K54&lt;&gt;"OK",F54:K54,""))))</f>
        <v/>
      </c>
    </row>
    <row r="55">
      <c r="D55" s="5">
        <f>IFERROR(INDEX(People!$B$2:$B$101,MATCH(C55,People!$A$2:$A$101,0)),"")</f>
        <v/>
      </c>
      <c r="E55" s="5">
        <f>IFERROR((INDEX('Required shifts'!$D$2:$D$101,MATCH(B55,'Required shifts'!$A$2:$A$101,0))-INDEX('Required shifts'!$C$2:$C$101,MATCH(B55,'Required shifts'!$A$2:$A$101,0)))*24,"")</f>
        <v/>
      </c>
      <c r="F55" s="5">
        <f>IF(A55="","",IF(COUNTIF('Required shifts'!$A$2:$A$101,B55)=0,"Unknown shift",IF(COUNTIF(People!$A$2:$A$101,C55)=0,"Unknown worker","OK")))</f>
        <v/>
      </c>
      <c r="G55" s="5">
        <f>IF(A55="","",IF(COUNTIFS(Availability!$A$2:$A$201,C55,Availability!$B$2:$B$201,"&lt;="&amp;INDEX('Required shifts'!$C$2:$C$101,MATCH(B55,'Required shifts'!$A$2:$A$101,0)),Availability!$C$2:$C$201,"&gt;="&amp;INDEX('Required shifts'!$D$2:$D$101,MATCH(B55,'Required shifts'!$A$2:$A$101,0)),Availability!$D$2:$D$201,"Available")&gt;0,"OK","Not available"))</f>
        <v/>
      </c>
      <c r="H55" s="5">
        <f>IF(A55="","",IF(SUMPRODUCT(($C$2:$C$201=C55)*($A$2:$A$201&lt;&gt;A55)*(IFERROR(INDEX('Required shifts'!$C$2:$C$101,MATCH($B$2:$B$201,'Required shifts'!$A$2:$A$101,0)),0)&lt;INDEX('Required shifts'!$D$2:$D$101,MATCH(B55,'Required shifts'!$A$2:$A$101,0)))*(IFERROR(INDEX('Required shifts'!$D$2:$D$101,MATCH($B$2:$B$201,'Required shifts'!$A$2:$A$101,0)),0)&gt;INDEX('Required shifts'!$C$2:$C$101,MATCH(B55,'Required shifts'!$A$2:$A$101,0))))&gt;0,"Overlap","OK"))</f>
        <v/>
      </c>
      <c r="I55" s="5">
        <f>IF(A55="","",IF(SUMPRODUCT(($C$2:$C$201=C55)*($A$2:$A$201&lt;&gt;A55)*(IFERROR(INDEX('Required shifts'!$D$2:$D$101,MATCH($B$2:$B$201,'Required shifts'!$A$2:$A$101,0)),0)&lt;=INDEX('Required shifts'!$C$2:$C$101,MATCH(B55,'Required shifts'!$A$2:$A$101,0)))*(IFERROR(INDEX('Required shifts'!$D$2:$D$101,MATCH($B$2:$B$201,'Required shifts'!$A$2:$A$101,0)),0)&gt;INDEX('Required shifts'!$C$2:$C$101,MATCH(B55,'Required shifts'!$A$2:$A$101,0))-Settings!$B$3/24))&gt;0,"Below "&amp;Settings!$B$3&amp;"h threshold","OK"))</f>
        <v/>
      </c>
      <c r="J55" s="5">
        <f>IF(A55="","",IF(COUNTIFS(Eligibility!$A$2:$A$301,C55,Eligibility!$B$2:$B$301,"Skill",Eligibility!$C$2:$C$301,INDEX('Required shifts'!$F$2:$F$101,MATCH(B55,'Required shifts'!$A$2:$A$101,0)),Eligibility!$D$2:$D$301,"Current")&gt;0,"OK","Missing skill"))</f>
        <v/>
      </c>
      <c r="K55" s="5">
        <f>IF(A55="","",IF(COUNTIFS(Eligibility!$A$2:$A$301,C55,Eligibility!$B$2:$B$301,"Site permission",Eligibility!$C$2:$C$301,INDEX('Required shifts'!$G$2:$G$101,MATCH(B55,'Required shifts'!$A$2:$A$101,0)),Eligibility!$D$2:$D$301,"Current")&gt;0,"OK","Missing permission"))</f>
        <v/>
      </c>
      <c r="L55" s="5">
        <f>IF(A55="","",IF(COUNTIF(F55:K55,"&lt;&gt;OK")=0,"OK","CHECK - "&amp;TEXTJOIN("; ",TRUE,IF(F55:K55&lt;&gt;"OK",F55:K55,""))))</f>
        <v/>
      </c>
    </row>
    <row r="56">
      <c r="D56" s="5">
        <f>IFERROR(INDEX(People!$B$2:$B$101,MATCH(C56,People!$A$2:$A$101,0)),"")</f>
        <v/>
      </c>
      <c r="E56" s="5">
        <f>IFERROR((INDEX('Required shifts'!$D$2:$D$101,MATCH(B56,'Required shifts'!$A$2:$A$101,0))-INDEX('Required shifts'!$C$2:$C$101,MATCH(B56,'Required shifts'!$A$2:$A$101,0)))*24,"")</f>
        <v/>
      </c>
      <c r="F56" s="5">
        <f>IF(A56="","",IF(COUNTIF('Required shifts'!$A$2:$A$101,B56)=0,"Unknown shift",IF(COUNTIF(People!$A$2:$A$101,C56)=0,"Unknown worker","OK")))</f>
        <v/>
      </c>
      <c r="G56" s="5">
        <f>IF(A56="","",IF(COUNTIFS(Availability!$A$2:$A$201,C56,Availability!$B$2:$B$201,"&lt;="&amp;INDEX('Required shifts'!$C$2:$C$101,MATCH(B56,'Required shifts'!$A$2:$A$101,0)),Availability!$C$2:$C$201,"&gt;="&amp;INDEX('Required shifts'!$D$2:$D$101,MATCH(B56,'Required shifts'!$A$2:$A$101,0)),Availability!$D$2:$D$201,"Available")&gt;0,"OK","Not available"))</f>
        <v/>
      </c>
      <c r="H56" s="5">
        <f>IF(A56="","",IF(SUMPRODUCT(($C$2:$C$201=C56)*($A$2:$A$201&lt;&gt;A56)*(IFERROR(INDEX('Required shifts'!$C$2:$C$101,MATCH($B$2:$B$201,'Required shifts'!$A$2:$A$101,0)),0)&lt;INDEX('Required shifts'!$D$2:$D$101,MATCH(B56,'Required shifts'!$A$2:$A$101,0)))*(IFERROR(INDEX('Required shifts'!$D$2:$D$101,MATCH($B$2:$B$201,'Required shifts'!$A$2:$A$101,0)),0)&gt;INDEX('Required shifts'!$C$2:$C$101,MATCH(B56,'Required shifts'!$A$2:$A$101,0))))&gt;0,"Overlap","OK"))</f>
        <v/>
      </c>
      <c r="I56" s="5">
        <f>IF(A56="","",IF(SUMPRODUCT(($C$2:$C$201=C56)*($A$2:$A$201&lt;&gt;A56)*(IFERROR(INDEX('Required shifts'!$D$2:$D$101,MATCH($B$2:$B$201,'Required shifts'!$A$2:$A$101,0)),0)&lt;=INDEX('Required shifts'!$C$2:$C$101,MATCH(B56,'Required shifts'!$A$2:$A$101,0)))*(IFERROR(INDEX('Required shifts'!$D$2:$D$101,MATCH($B$2:$B$201,'Required shifts'!$A$2:$A$101,0)),0)&gt;INDEX('Required shifts'!$C$2:$C$101,MATCH(B56,'Required shifts'!$A$2:$A$101,0))-Settings!$B$3/24))&gt;0,"Below "&amp;Settings!$B$3&amp;"h threshold","OK"))</f>
        <v/>
      </c>
      <c r="J56" s="5">
        <f>IF(A56="","",IF(COUNTIFS(Eligibility!$A$2:$A$301,C56,Eligibility!$B$2:$B$301,"Skill",Eligibility!$C$2:$C$301,INDEX('Required shifts'!$F$2:$F$101,MATCH(B56,'Required shifts'!$A$2:$A$101,0)),Eligibility!$D$2:$D$301,"Current")&gt;0,"OK","Missing skill"))</f>
        <v/>
      </c>
      <c r="K56" s="5">
        <f>IF(A56="","",IF(COUNTIFS(Eligibility!$A$2:$A$301,C56,Eligibility!$B$2:$B$301,"Site permission",Eligibility!$C$2:$C$301,INDEX('Required shifts'!$G$2:$G$101,MATCH(B56,'Required shifts'!$A$2:$A$101,0)),Eligibility!$D$2:$D$301,"Current")&gt;0,"OK","Missing permission"))</f>
        <v/>
      </c>
      <c r="L56" s="5">
        <f>IF(A56="","",IF(COUNTIF(F56:K56,"&lt;&gt;OK")=0,"OK","CHECK - "&amp;TEXTJOIN("; ",TRUE,IF(F56:K56&lt;&gt;"OK",F56:K56,""))))</f>
        <v/>
      </c>
    </row>
    <row r="57">
      <c r="D57" s="5">
        <f>IFERROR(INDEX(People!$B$2:$B$101,MATCH(C57,People!$A$2:$A$101,0)),"")</f>
        <v/>
      </c>
      <c r="E57" s="5">
        <f>IFERROR((INDEX('Required shifts'!$D$2:$D$101,MATCH(B57,'Required shifts'!$A$2:$A$101,0))-INDEX('Required shifts'!$C$2:$C$101,MATCH(B57,'Required shifts'!$A$2:$A$101,0)))*24,"")</f>
        <v/>
      </c>
      <c r="F57" s="5">
        <f>IF(A57="","",IF(COUNTIF('Required shifts'!$A$2:$A$101,B57)=0,"Unknown shift",IF(COUNTIF(People!$A$2:$A$101,C57)=0,"Unknown worker","OK")))</f>
        <v/>
      </c>
      <c r="G57" s="5">
        <f>IF(A57="","",IF(COUNTIFS(Availability!$A$2:$A$201,C57,Availability!$B$2:$B$201,"&lt;="&amp;INDEX('Required shifts'!$C$2:$C$101,MATCH(B57,'Required shifts'!$A$2:$A$101,0)),Availability!$C$2:$C$201,"&gt;="&amp;INDEX('Required shifts'!$D$2:$D$101,MATCH(B57,'Required shifts'!$A$2:$A$101,0)),Availability!$D$2:$D$201,"Available")&gt;0,"OK","Not available"))</f>
        <v/>
      </c>
      <c r="H57" s="5">
        <f>IF(A57="","",IF(SUMPRODUCT(($C$2:$C$201=C57)*($A$2:$A$201&lt;&gt;A57)*(IFERROR(INDEX('Required shifts'!$C$2:$C$101,MATCH($B$2:$B$201,'Required shifts'!$A$2:$A$101,0)),0)&lt;INDEX('Required shifts'!$D$2:$D$101,MATCH(B57,'Required shifts'!$A$2:$A$101,0)))*(IFERROR(INDEX('Required shifts'!$D$2:$D$101,MATCH($B$2:$B$201,'Required shifts'!$A$2:$A$101,0)),0)&gt;INDEX('Required shifts'!$C$2:$C$101,MATCH(B57,'Required shifts'!$A$2:$A$101,0))))&gt;0,"Overlap","OK"))</f>
        <v/>
      </c>
      <c r="I57" s="5">
        <f>IF(A57="","",IF(SUMPRODUCT(($C$2:$C$201=C57)*($A$2:$A$201&lt;&gt;A57)*(IFERROR(INDEX('Required shifts'!$D$2:$D$101,MATCH($B$2:$B$201,'Required shifts'!$A$2:$A$101,0)),0)&lt;=INDEX('Required shifts'!$C$2:$C$101,MATCH(B57,'Required shifts'!$A$2:$A$101,0)))*(IFERROR(INDEX('Required shifts'!$D$2:$D$101,MATCH($B$2:$B$201,'Required shifts'!$A$2:$A$101,0)),0)&gt;INDEX('Required shifts'!$C$2:$C$101,MATCH(B57,'Required shifts'!$A$2:$A$101,0))-Settings!$B$3/24))&gt;0,"Below "&amp;Settings!$B$3&amp;"h threshold","OK"))</f>
        <v/>
      </c>
      <c r="J57" s="5">
        <f>IF(A57="","",IF(COUNTIFS(Eligibility!$A$2:$A$301,C57,Eligibility!$B$2:$B$301,"Skill",Eligibility!$C$2:$C$301,INDEX('Required shifts'!$F$2:$F$101,MATCH(B57,'Required shifts'!$A$2:$A$101,0)),Eligibility!$D$2:$D$301,"Current")&gt;0,"OK","Missing skill"))</f>
        <v/>
      </c>
      <c r="K57" s="5">
        <f>IF(A57="","",IF(COUNTIFS(Eligibility!$A$2:$A$301,C57,Eligibility!$B$2:$B$301,"Site permission",Eligibility!$C$2:$C$301,INDEX('Required shifts'!$G$2:$G$101,MATCH(B57,'Required shifts'!$A$2:$A$101,0)),Eligibility!$D$2:$D$301,"Current")&gt;0,"OK","Missing permission"))</f>
        <v/>
      </c>
      <c r="L57" s="5">
        <f>IF(A57="","",IF(COUNTIF(F57:K57,"&lt;&gt;OK")=0,"OK","CHECK - "&amp;TEXTJOIN("; ",TRUE,IF(F57:K57&lt;&gt;"OK",F57:K57,""))))</f>
        <v/>
      </c>
    </row>
    <row r="58">
      <c r="D58" s="5">
        <f>IFERROR(INDEX(People!$B$2:$B$101,MATCH(C58,People!$A$2:$A$101,0)),"")</f>
        <v/>
      </c>
      <c r="E58" s="5">
        <f>IFERROR((INDEX('Required shifts'!$D$2:$D$101,MATCH(B58,'Required shifts'!$A$2:$A$101,0))-INDEX('Required shifts'!$C$2:$C$101,MATCH(B58,'Required shifts'!$A$2:$A$101,0)))*24,"")</f>
        <v/>
      </c>
      <c r="F58" s="5">
        <f>IF(A58="","",IF(COUNTIF('Required shifts'!$A$2:$A$101,B58)=0,"Unknown shift",IF(COUNTIF(People!$A$2:$A$101,C58)=0,"Unknown worker","OK")))</f>
        <v/>
      </c>
      <c r="G58" s="5">
        <f>IF(A58="","",IF(COUNTIFS(Availability!$A$2:$A$201,C58,Availability!$B$2:$B$201,"&lt;="&amp;INDEX('Required shifts'!$C$2:$C$101,MATCH(B58,'Required shifts'!$A$2:$A$101,0)),Availability!$C$2:$C$201,"&gt;="&amp;INDEX('Required shifts'!$D$2:$D$101,MATCH(B58,'Required shifts'!$A$2:$A$101,0)),Availability!$D$2:$D$201,"Available")&gt;0,"OK","Not available"))</f>
        <v/>
      </c>
      <c r="H58" s="5">
        <f>IF(A58="","",IF(SUMPRODUCT(($C$2:$C$201=C58)*($A$2:$A$201&lt;&gt;A58)*(IFERROR(INDEX('Required shifts'!$C$2:$C$101,MATCH($B$2:$B$201,'Required shifts'!$A$2:$A$101,0)),0)&lt;INDEX('Required shifts'!$D$2:$D$101,MATCH(B58,'Required shifts'!$A$2:$A$101,0)))*(IFERROR(INDEX('Required shifts'!$D$2:$D$101,MATCH($B$2:$B$201,'Required shifts'!$A$2:$A$101,0)),0)&gt;INDEX('Required shifts'!$C$2:$C$101,MATCH(B58,'Required shifts'!$A$2:$A$101,0))))&gt;0,"Overlap","OK"))</f>
        <v/>
      </c>
      <c r="I58" s="5">
        <f>IF(A58="","",IF(SUMPRODUCT(($C$2:$C$201=C58)*($A$2:$A$201&lt;&gt;A58)*(IFERROR(INDEX('Required shifts'!$D$2:$D$101,MATCH($B$2:$B$201,'Required shifts'!$A$2:$A$101,0)),0)&lt;=INDEX('Required shifts'!$C$2:$C$101,MATCH(B58,'Required shifts'!$A$2:$A$101,0)))*(IFERROR(INDEX('Required shifts'!$D$2:$D$101,MATCH($B$2:$B$201,'Required shifts'!$A$2:$A$101,0)),0)&gt;INDEX('Required shifts'!$C$2:$C$101,MATCH(B58,'Required shifts'!$A$2:$A$101,0))-Settings!$B$3/24))&gt;0,"Below "&amp;Settings!$B$3&amp;"h threshold","OK"))</f>
        <v/>
      </c>
      <c r="J58" s="5">
        <f>IF(A58="","",IF(COUNTIFS(Eligibility!$A$2:$A$301,C58,Eligibility!$B$2:$B$301,"Skill",Eligibility!$C$2:$C$301,INDEX('Required shifts'!$F$2:$F$101,MATCH(B58,'Required shifts'!$A$2:$A$101,0)),Eligibility!$D$2:$D$301,"Current")&gt;0,"OK","Missing skill"))</f>
        <v/>
      </c>
      <c r="K58" s="5">
        <f>IF(A58="","",IF(COUNTIFS(Eligibility!$A$2:$A$301,C58,Eligibility!$B$2:$B$301,"Site permission",Eligibility!$C$2:$C$301,INDEX('Required shifts'!$G$2:$G$101,MATCH(B58,'Required shifts'!$A$2:$A$101,0)),Eligibility!$D$2:$D$301,"Current")&gt;0,"OK","Missing permission"))</f>
        <v/>
      </c>
      <c r="L58" s="5">
        <f>IF(A58="","",IF(COUNTIF(F58:K58,"&lt;&gt;OK")=0,"OK","CHECK - "&amp;TEXTJOIN("; ",TRUE,IF(F58:K58&lt;&gt;"OK",F58:K58,""))))</f>
        <v/>
      </c>
    </row>
    <row r="59">
      <c r="D59" s="5">
        <f>IFERROR(INDEX(People!$B$2:$B$101,MATCH(C59,People!$A$2:$A$101,0)),"")</f>
        <v/>
      </c>
      <c r="E59" s="5">
        <f>IFERROR((INDEX('Required shifts'!$D$2:$D$101,MATCH(B59,'Required shifts'!$A$2:$A$101,0))-INDEX('Required shifts'!$C$2:$C$101,MATCH(B59,'Required shifts'!$A$2:$A$101,0)))*24,"")</f>
        <v/>
      </c>
      <c r="F59" s="5">
        <f>IF(A59="","",IF(COUNTIF('Required shifts'!$A$2:$A$101,B59)=0,"Unknown shift",IF(COUNTIF(People!$A$2:$A$101,C59)=0,"Unknown worker","OK")))</f>
        <v/>
      </c>
      <c r="G59" s="5">
        <f>IF(A59="","",IF(COUNTIFS(Availability!$A$2:$A$201,C59,Availability!$B$2:$B$201,"&lt;="&amp;INDEX('Required shifts'!$C$2:$C$101,MATCH(B59,'Required shifts'!$A$2:$A$101,0)),Availability!$C$2:$C$201,"&gt;="&amp;INDEX('Required shifts'!$D$2:$D$101,MATCH(B59,'Required shifts'!$A$2:$A$101,0)),Availability!$D$2:$D$201,"Available")&gt;0,"OK","Not available"))</f>
        <v/>
      </c>
      <c r="H59" s="5">
        <f>IF(A59="","",IF(SUMPRODUCT(($C$2:$C$201=C59)*($A$2:$A$201&lt;&gt;A59)*(IFERROR(INDEX('Required shifts'!$C$2:$C$101,MATCH($B$2:$B$201,'Required shifts'!$A$2:$A$101,0)),0)&lt;INDEX('Required shifts'!$D$2:$D$101,MATCH(B59,'Required shifts'!$A$2:$A$101,0)))*(IFERROR(INDEX('Required shifts'!$D$2:$D$101,MATCH($B$2:$B$201,'Required shifts'!$A$2:$A$101,0)),0)&gt;INDEX('Required shifts'!$C$2:$C$101,MATCH(B59,'Required shifts'!$A$2:$A$101,0))))&gt;0,"Overlap","OK"))</f>
        <v/>
      </c>
      <c r="I59" s="5">
        <f>IF(A59="","",IF(SUMPRODUCT(($C$2:$C$201=C59)*($A$2:$A$201&lt;&gt;A59)*(IFERROR(INDEX('Required shifts'!$D$2:$D$101,MATCH($B$2:$B$201,'Required shifts'!$A$2:$A$101,0)),0)&lt;=INDEX('Required shifts'!$C$2:$C$101,MATCH(B59,'Required shifts'!$A$2:$A$101,0)))*(IFERROR(INDEX('Required shifts'!$D$2:$D$101,MATCH($B$2:$B$201,'Required shifts'!$A$2:$A$101,0)),0)&gt;INDEX('Required shifts'!$C$2:$C$101,MATCH(B59,'Required shifts'!$A$2:$A$101,0))-Settings!$B$3/24))&gt;0,"Below "&amp;Settings!$B$3&amp;"h threshold","OK"))</f>
        <v/>
      </c>
      <c r="J59" s="5">
        <f>IF(A59="","",IF(COUNTIFS(Eligibility!$A$2:$A$301,C59,Eligibility!$B$2:$B$301,"Skill",Eligibility!$C$2:$C$301,INDEX('Required shifts'!$F$2:$F$101,MATCH(B59,'Required shifts'!$A$2:$A$101,0)),Eligibility!$D$2:$D$301,"Current")&gt;0,"OK","Missing skill"))</f>
        <v/>
      </c>
      <c r="K59" s="5">
        <f>IF(A59="","",IF(COUNTIFS(Eligibility!$A$2:$A$301,C59,Eligibility!$B$2:$B$301,"Site permission",Eligibility!$C$2:$C$301,INDEX('Required shifts'!$G$2:$G$101,MATCH(B59,'Required shifts'!$A$2:$A$101,0)),Eligibility!$D$2:$D$301,"Current")&gt;0,"OK","Missing permission"))</f>
        <v/>
      </c>
      <c r="L59" s="5">
        <f>IF(A59="","",IF(COUNTIF(F59:K59,"&lt;&gt;OK")=0,"OK","CHECK - "&amp;TEXTJOIN("; ",TRUE,IF(F59:K59&lt;&gt;"OK",F59:K59,""))))</f>
        <v/>
      </c>
    </row>
    <row r="60">
      <c r="D60" s="5">
        <f>IFERROR(INDEX(People!$B$2:$B$101,MATCH(C60,People!$A$2:$A$101,0)),"")</f>
        <v/>
      </c>
      <c r="E60" s="5">
        <f>IFERROR((INDEX('Required shifts'!$D$2:$D$101,MATCH(B60,'Required shifts'!$A$2:$A$101,0))-INDEX('Required shifts'!$C$2:$C$101,MATCH(B60,'Required shifts'!$A$2:$A$101,0)))*24,"")</f>
        <v/>
      </c>
      <c r="F60" s="5">
        <f>IF(A60="","",IF(COUNTIF('Required shifts'!$A$2:$A$101,B60)=0,"Unknown shift",IF(COUNTIF(People!$A$2:$A$101,C60)=0,"Unknown worker","OK")))</f>
        <v/>
      </c>
      <c r="G60" s="5">
        <f>IF(A60="","",IF(COUNTIFS(Availability!$A$2:$A$201,C60,Availability!$B$2:$B$201,"&lt;="&amp;INDEX('Required shifts'!$C$2:$C$101,MATCH(B60,'Required shifts'!$A$2:$A$101,0)),Availability!$C$2:$C$201,"&gt;="&amp;INDEX('Required shifts'!$D$2:$D$101,MATCH(B60,'Required shifts'!$A$2:$A$101,0)),Availability!$D$2:$D$201,"Available")&gt;0,"OK","Not available"))</f>
        <v/>
      </c>
      <c r="H60" s="5">
        <f>IF(A60="","",IF(SUMPRODUCT(($C$2:$C$201=C60)*($A$2:$A$201&lt;&gt;A60)*(IFERROR(INDEX('Required shifts'!$C$2:$C$101,MATCH($B$2:$B$201,'Required shifts'!$A$2:$A$101,0)),0)&lt;INDEX('Required shifts'!$D$2:$D$101,MATCH(B60,'Required shifts'!$A$2:$A$101,0)))*(IFERROR(INDEX('Required shifts'!$D$2:$D$101,MATCH($B$2:$B$201,'Required shifts'!$A$2:$A$101,0)),0)&gt;INDEX('Required shifts'!$C$2:$C$101,MATCH(B60,'Required shifts'!$A$2:$A$101,0))))&gt;0,"Overlap","OK"))</f>
        <v/>
      </c>
      <c r="I60" s="5">
        <f>IF(A60="","",IF(SUMPRODUCT(($C$2:$C$201=C60)*($A$2:$A$201&lt;&gt;A60)*(IFERROR(INDEX('Required shifts'!$D$2:$D$101,MATCH($B$2:$B$201,'Required shifts'!$A$2:$A$101,0)),0)&lt;=INDEX('Required shifts'!$C$2:$C$101,MATCH(B60,'Required shifts'!$A$2:$A$101,0)))*(IFERROR(INDEX('Required shifts'!$D$2:$D$101,MATCH($B$2:$B$201,'Required shifts'!$A$2:$A$101,0)),0)&gt;INDEX('Required shifts'!$C$2:$C$101,MATCH(B60,'Required shifts'!$A$2:$A$101,0))-Settings!$B$3/24))&gt;0,"Below "&amp;Settings!$B$3&amp;"h threshold","OK"))</f>
        <v/>
      </c>
      <c r="J60" s="5">
        <f>IF(A60="","",IF(COUNTIFS(Eligibility!$A$2:$A$301,C60,Eligibility!$B$2:$B$301,"Skill",Eligibility!$C$2:$C$301,INDEX('Required shifts'!$F$2:$F$101,MATCH(B60,'Required shifts'!$A$2:$A$101,0)),Eligibility!$D$2:$D$301,"Current")&gt;0,"OK","Missing skill"))</f>
        <v/>
      </c>
      <c r="K60" s="5">
        <f>IF(A60="","",IF(COUNTIFS(Eligibility!$A$2:$A$301,C60,Eligibility!$B$2:$B$301,"Site permission",Eligibility!$C$2:$C$301,INDEX('Required shifts'!$G$2:$G$101,MATCH(B60,'Required shifts'!$A$2:$A$101,0)),Eligibility!$D$2:$D$301,"Current")&gt;0,"OK","Missing permission"))</f>
        <v/>
      </c>
      <c r="L60" s="5">
        <f>IF(A60="","",IF(COUNTIF(F60:K60,"&lt;&gt;OK")=0,"OK","CHECK - "&amp;TEXTJOIN("; ",TRUE,IF(F60:K60&lt;&gt;"OK",F60:K60,""))))</f>
        <v/>
      </c>
    </row>
    <row r="61">
      <c r="D61" s="5">
        <f>IFERROR(INDEX(People!$B$2:$B$101,MATCH(C61,People!$A$2:$A$101,0)),"")</f>
        <v/>
      </c>
      <c r="E61" s="5">
        <f>IFERROR((INDEX('Required shifts'!$D$2:$D$101,MATCH(B61,'Required shifts'!$A$2:$A$101,0))-INDEX('Required shifts'!$C$2:$C$101,MATCH(B61,'Required shifts'!$A$2:$A$101,0)))*24,"")</f>
        <v/>
      </c>
      <c r="F61" s="5">
        <f>IF(A61="","",IF(COUNTIF('Required shifts'!$A$2:$A$101,B61)=0,"Unknown shift",IF(COUNTIF(People!$A$2:$A$101,C61)=0,"Unknown worker","OK")))</f>
        <v/>
      </c>
      <c r="G61" s="5">
        <f>IF(A61="","",IF(COUNTIFS(Availability!$A$2:$A$201,C61,Availability!$B$2:$B$201,"&lt;="&amp;INDEX('Required shifts'!$C$2:$C$101,MATCH(B61,'Required shifts'!$A$2:$A$101,0)),Availability!$C$2:$C$201,"&gt;="&amp;INDEX('Required shifts'!$D$2:$D$101,MATCH(B61,'Required shifts'!$A$2:$A$101,0)),Availability!$D$2:$D$201,"Available")&gt;0,"OK","Not available"))</f>
        <v/>
      </c>
      <c r="H61" s="5">
        <f>IF(A61="","",IF(SUMPRODUCT(($C$2:$C$201=C61)*($A$2:$A$201&lt;&gt;A61)*(IFERROR(INDEX('Required shifts'!$C$2:$C$101,MATCH($B$2:$B$201,'Required shifts'!$A$2:$A$101,0)),0)&lt;INDEX('Required shifts'!$D$2:$D$101,MATCH(B61,'Required shifts'!$A$2:$A$101,0)))*(IFERROR(INDEX('Required shifts'!$D$2:$D$101,MATCH($B$2:$B$201,'Required shifts'!$A$2:$A$101,0)),0)&gt;INDEX('Required shifts'!$C$2:$C$101,MATCH(B61,'Required shifts'!$A$2:$A$101,0))))&gt;0,"Overlap","OK"))</f>
        <v/>
      </c>
      <c r="I61" s="5">
        <f>IF(A61="","",IF(SUMPRODUCT(($C$2:$C$201=C61)*($A$2:$A$201&lt;&gt;A61)*(IFERROR(INDEX('Required shifts'!$D$2:$D$101,MATCH($B$2:$B$201,'Required shifts'!$A$2:$A$101,0)),0)&lt;=INDEX('Required shifts'!$C$2:$C$101,MATCH(B61,'Required shifts'!$A$2:$A$101,0)))*(IFERROR(INDEX('Required shifts'!$D$2:$D$101,MATCH($B$2:$B$201,'Required shifts'!$A$2:$A$101,0)),0)&gt;INDEX('Required shifts'!$C$2:$C$101,MATCH(B61,'Required shifts'!$A$2:$A$101,0))-Settings!$B$3/24))&gt;0,"Below "&amp;Settings!$B$3&amp;"h threshold","OK"))</f>
        <v/>
      </c>
      <c r="J61" s="5">
        <f>IF(A61="","",IF(COUNTIFS(Eligibility!$A$2:$A$301,C61,Eligibility!$B$2:$B$301,"Skill",Eligibility!$C$2:$C$301,INDEX('Required shifts'!$F$2:$F$101,MATCH(B61,'Required shifts'!$A$2:$A$101,0)),Eligibility!$D$2:$D$301,"Current")&gt;0,"OK","Missing skill"))</f>
        <v/>
      </c>
      <c r="K61" s="5">
        <f>IF(A61="","",IF(COUNTIFS(Eligibility!$A$2:$A$301,C61,Eligibility!$B$2:$B$301,"Site permission",Eligibility!$C$2:$C$301,INDEX('Required shifts'!$G$2:$G$101,MATCH(B61,'Required shifts'!$A$2:$A$101,0)),Eligibility!$D$2:$D$301,"Current")&gt;0,"OK","Missing permission"))</f>
        <v/>
      </c>
      <c r="L61" s="5">
        <f>IF(A61="","",IF(COUNTIF(F61:K61,"&lt;&gt;OK")=0,"OK","CHECK - "&amp;TEXTJOIN("; ",TRUE,IF(F61:K61&lt;&gt;"OK",F61:K61,""))))</f>
        <v/>
      </c>
    </row>
    <row r="62">
      <c r="D62" s="5">
        <f>IFERROR(INDEX(People!$B$2:$B$101,MATCH(C62,People!$A$2:$A$101,0)),"")</f>
        <v/>
      </c>
      <c r="E62" s="5">
        <f>IFERROR((INDEX('Required shifts'!$D$2:$D$101,MATCH(B62,'Required shifts'!$A$2:$A$101,0))-INDEX('Required shifts'!$C$2:$C$101,MATCH(B62,'Required shifts'!$A$2:$A$101,0)))*24,"")</f>
        <v/>
      </c>
      <c r="F62" s="5">
        <f>IF(A62="","",IF(COUNTIF('Required shifts'!$A$2:$A$101,B62)=0,"Unknown shift",IF(COUNTIF(People!$A$2:$A$101,C62)=0,"Unknown worker","OK")))</f>
        <v/>
      </c>
      <c r="G62" s="5">
        <f>IF(A62="","",IF(COUNTIFS(Availability!$A$2:$A$201,C62,Availability!$B$2:$B$201,"&lt;="&amp;INDEX('Required shifts'!$C$2:$C$101,MATCH(B62,'Required shifts'!$A$2:$A$101,0)),Availability!$C$2:$C$201,"&gt;="&amp;INDEX('Required shifts'!$D$2:$D$101,MATCH(B62,'Required shifts'!$A$2:$A$101,0)),Availability!$D$2:$D$201,"Available")&gt;0,"OK","Not available"))</f>
        <v/>
      </c>
      <c r="H62" s="5">
        <f>IF(A62="","",IF(SUMPRODUCT(($C$2:$C$201=C62)*($A$2:$A$201&lt;&gt;A62)*(IFERROR(INDEX('Required shifts'!$C$2:$C$101,MATCH($B$2:$B$201,'Required shifts'!$A$2:$A$101,0)),0)&lt;INDEX('Required shifts'!$D$2:$D$101,MATCH(B62,'Required shifts'!$A$2:$A$101,0)))*(IFERROR(INDEX('Required shifts'!$D$2:$D$101,MATCH($B$2:$B$201,'Required shifts'!$A$2:$A$101,0)),0)&gt;INDEX('Required shifts'!$C$2:$C$101,MATCH(B62,'Required shifts'!$A$2:$A$101,0))))&gt;0,"Overlap","OK"))</f>
        <v/>
      </c>
      <c r="I62" s="5">
        <f>IF(A62="","",IF(SUMPRODUCT(($C$2:$C$201=C62)*($A$2:$A$201&lt;&gt;A62)*(IFERROR(INDEX('Required shifts'!$D$2:$D$101,MATCH($B$2:$B$201,'Required shifts'!$A$2:$A$101,0)),0)&lt;=INDEX('Required shifts'!$C$2:$C$101,MATCH(B62,'Required shifts'!$A$2:$A$101,0)))*(IFERROR(INDEX('Required shifts'!$D$2:$D$101,MATCH($B$2:$B$201,'Required shifts'!$A$2:$A$101,0)),0)&gt;INDEX('Required shifts'!$C$2:$C$101,MATCH(B62,'Required shifts'!$A$2:$A$101,0))-Settings!$B$3/24))&gt;0,"Below "&amp;Settings!$B$3&amp;"h threshold","OK"))</f>
        <v/>
      </c>
      <c r="J62" s="5">
        <f>IF(A62="","",IF(COUNTIFS(Eligibility!$A$2:$A$301,C62,Eligibility!$B$2:$B$301,"Skill",Eligibility!$C$2:$C$301,INDEX('Required shifts'!$F$2:$F$101,MATCH(B62,'Required shifts'!$A$2:$A$101,0)),Eligibility!$D$2:$D$301,"Current")&gt;0,"OK","Missing skill"))</f>
        <v/>
      </c>
      <c r="K62" s="5">
        <f>IF(A62="","",IF(COUNTIFS(Eligibility!$A$2:$A$301,C62,Eligibility!$B$2:$B$301,"Site permission",Eligibility!$C$2:$C$301,INDEX('Required shifts'!$G$2:$G$101,MATCH(B62,'Required shifts'!$A$2:$A$101,0)),Eligibility!$D$2:$D$301,"Current")&gt;0,"OK","Missing permission"))</f>
        <v/>
      </c>
      <c r="L62" s="5">
        <f>IF(A62="","",IF(COUNTIF(F62:K62,"&lt;&gt;OK")=0,"OK","CHECK - "&amp;TEXTJOIN("; ",TRUE,IF(F62:K62&lt;&gt;"OK",F62:K62,""))))</f>
        <v/>
      </c>
    </row>
    <row r="63">
      <c r="D63" s="5">
        <f>IFERROR(INDEX(People!$B$2:$B$101,MATCH(C63,People!$A$2:$A$101,0)),"")</f>
        <v/>
      </c>
      <c r="E63" s="5">
        <f>IFERROR((INDEX('Required shifts'!$D$2:$D$101,MATCH(B63,'Required shifts'!$A$2:$A$101,0))-INDEX('Required shifts'!$C$2:$C$101,MATCH(B63,'Required shifts'!$A$2:$A$101,0)))*24,"")</f>
        <v/>
      </c>
      <c r="F63" s="5">
        <f>IF(A63="","",IF(COUNTIF('Required shifts'!$A$2:$A$101,B63)=0,"Unknown shift",IF(COUNTIF(People!$A$2:$A$101,C63)=0,"Unknown worker","OK")))</f>
        <v/>
      </c>
      <c r="G63" s="5">
        <f>IF(A63="","",IF(COUNTIFS(Availability!$A$2:$A$201,C63,Availability!$B$2:$B$201,"&lt;="&amp;INDEX('Required shifts'!$C$2:$C$101,MATCH(B63,'Required shifts'!$A$2:$A$101,0)),Availability!$C$2:$C$201,"&gt;="&amp;INDEX('Required shifts'!$D$2:$D$101,MATCH(B63,'Required shifts'!$A$2:$A$101,0)),Availability!$D$2:$D$201,"Available")&gt;0,"OK","Not available"))</f>
        <v/>
      </c>
      <c r="H63" s="5">
        <f>IF(A63="","",IF(SUMPRODUCT(($C$2:$C$201=C63)*($A$2:$A$201&lt;&gt;A63)*(IFERROR(INDEX('Required shifts'!$C$2:$C$101,MATCH($B$2:$B$201,'Required shifts'!$A$2:$A$101,0)),0)&lt;INDEX('Required shifts'!$D$2:$D$101,MATCH(B63,'Required shifts'!$A$2:$A$101,0)))*(IFERROR(INDEX('Required shifts'!$D$2:$D$101,MATCH($B$2:$B$201,'Required shifts'!$A$2:$A$101,0)),0)&gt;INDEX('Required shifts'!$C$2:$C$101,MATCH(B63,'Required shifts'!$A$2:$A$101,0))))&gt;0,"Overlap","OK"))</f>
        <v/>
      </c>
      <c r="I63" s="5">
        <f>IF(A63="","",IF(SUMPRODUCT(($C$2:$C$201=C63)*($A$2:$A$201&lt;&gt;A63)*(IFERROR(INDEX('Required shifts'!$D$2:$D$101,MATCH($B$2:$B$201,'Required shifts'!$A$2:$A$101,0)),0)&lt;=INDEX('Required shifts'!$C$2:$C$101,MATCH(B63,'Required shifts'!$A$2:$A$101,0)))*(IFERROR(INDEX('Required shifts'!$D$2:$D$101,MATCH($B$2:$B$201,'Required shifts'!$A$2:$A$101,0)),0)&gt;INDEX('Required shifts'!$C$2:$C$101,MATCH(B63,'Required shifts'!$A$2:$A$101,0))-Settings!$B$3/24))&gt;0,"Below "&amp;Settings!$B$3&amp;"h threshold","OK"))</f>
        <v/>
      </c>
      <c r="J63" s="5">
        <f>IF(A63="","",IF(COUNTIFS(Eligibility!$A$2:$A$301,C63,Eligibility!$B$2:$B$301,"Skill",Eligibility!$C$2:$C$301,INDEX('Required shifts'!$F$2:$F$101,MATCH(B63,'Required shifts'!$A$2:$A$101,0)),Eligibility!$D$2:$D$301,"Current")&gt;0,"OK","Missing skill"))</f>
        <v/>
      </c>
      <c r="K63" s="5">
        <f>IF(A63="","",IF(COUNTIFS(Eligibility!$A$2:$A$301,C63,Eligibility!$B$2:$B$301,"Site permission",Eligibility!$C$2:$C$301,INDEX('Required shifts'!$G$2:$G$101,MATCH(B63,'Required shifts'!$A$2:$A$101,0)),Eligibility!$D$2:$D$301,"Current")&gt;0,"OK","Missing permission"))</f>
        <v/>
      </c>
      <c r="L63" s="5">
        <f>IF(A63="","",IF(COUNTIF(F63:K63,"&lt;&gt;OK")=0,"OK","CHECK - "&amp;TEXTJOIN("; ",TRUE,IF(F63:K63&lt;&gt;"OK",F63:K63,""))))</f>
        <v/>
      </c>
    </row>
    <row r="64">
      <c r="D64" s="5">
        <f>IFERROR(INDEX(People!$B$2:$B$101,MATCH(C64,People!$A$2:$A$101,0)),"")</f>
        <v/>
      </c>
      <c r="E64" s="5">
        <f>IFERROR((INDEX('Required shifts'!$D$2:$D$101,MATCH(B64,'Required shifts'!$A$2:$A$101,0))-INDEX('Required shifts'!$C$2:$C$101,MATCH(B64,'Required shifts'!$A$2:$A$101,0)))*24,"")</f>
        <v/>
      </c>
      <c r="F64" s="5">
        <f>IF(A64="","",IF(COUNTIF('Required shifts'!$A$2:$A$101,B64)=0,"Unknown shift",IF(COUNTIF(People!$A$2:$A$101,C64)=0,"Unknown worker","OK")))</f>
        <v/>
      </c>
      <c r="G64" s="5">
        <f>IF(A64="","",IF(COUNTIFS(Availability!$A$2:$A$201,C64,Availability!$B$2:$B$201,"&lt;="&amp;INDEX('Required shifts'!$C$2:$C$101,MATCH(B64,'Required shifts'!$A$2:$A$101,0)),Availability!$C$2:$C$201,"&gt;="&amp;INDEX('Required shifts'!$D$2:$D$101,MATCH(B64,'Required shifts'!$A$2:$A$101,0)),Availability!$D$2:$D$201,"Available")&gt;0,"OK","Not available"))</f>
        <v/>
      </c>
      <c r="H64" s="5">
        <f>IF(A64="","",IF(SUMPRODUCT(($C$2:$C$201=C64)*($A$2:$A$201&lt;&gt;A64)*(IFERROR(INDEX('Required shifts'!$C$2:$C$101,MATCH($B$2:$B$201,'Required shifts'!$A$2:$A$101,0)),0)&lt;INDEX('Required shifts'!$D$2:$D$101,MATCH(B64,'Required shifts'!$A$2:$A$101,0)))*(IFERROR(INDEX('Required shifts'!$D$2:$D$101,MATCH($B$2:$B$201,'Required shifts'!$A$2:$A$101,0)),0)&gt;INDEX('Required shifts'!$C$2:$C$101,MATCH(B64,'Required shifts'!$A$2:$A$101,0))))&gt;0,"Overlap","OK"))</f>
        <v/>
      </c>
      <c r="I64" s="5">
        <f>IF(A64="","",IF(SUMPRODUCT(($C$2:$C$201=C64)*($A$2:$A$201&lt;&gt;A64)*(IFERROR(INDEX('Required shifts'!$D$2:$D$101,MATCH($B$2:$B$201,'Required shifts'!$A$2:$A$101,0)),0)&lt;=INDEX('Required shifts'!$C$2:$C$101,MATCH(B64,'Required shifts'!$A$2:$A$101,0)))*(IFERROR(INDEX('Required shifts'!$D$2:$D$101,MATCH($B$2:$B$201,'Required shifts'!$A$2:$A$101,0)),0)&gt;INDEX('Required shifts'!$C$2:$C$101,MATCH(B64,'Required shifts'!$A$2:$A$101,0))-Settings!$B$3/24))&gt;0,"Below "&amp;Settings!$B$3&amp;"h threshold","OK"))</f>
        <v/>
      </c>
      <c r="J64" s="5">
        <f>IF(A64="","",IF(COUNTIFS(Eligibility!$A$2:$A$301,C64,Eligibility!$B$2:$B$301,"Skill",Eligibility!$C$2:$C$301,INDEX('Required shifts'!$F$2:$F$101,MATCH(B64,'Required shifts'!$A$2:$A$101,0)),Eligibility!$D$2:$D$301,"Current")&gt;0,"OK","Missing skill"))</f>
        <v/>
      </c>
      <c r="K64" s="5">
        <f>IF(A64="","",IF(COUNTIFS(Eligibility!$A$2:$A$301,C64,Eligibility!$B$2:$B$301,"Site permission",Eligibility!$C$2:$C$301,INDEX('Required shifts'!$G$2:$G$101,MATCH(B64,'Required shifts'!$A$2:$A$101,0)),Eligibility!$D$2:$D$301,"Current")&gt;0,"OK","Missing permission"))</f>
        <v/>
      </c>
      <c r="L64" s="5">
        <f>IF(A64="","",IF(COUNTIF(F64:K64,"&lt;&gt;OK")=0,"OK","CHECK - "&amp;TEXTJOIN("; ",TRUE,IF(F64:K64&lt;&gt;"OK",F64:K64,""))))</f>
        <v/>
      </c>
    </row>
    <row r="65">
      <c r="D65" s="5">
        <f>IFERROR(INDEX(People!$B$2:$B$101,MATCH(C65,People!$A$2:$A$101,0)),"")</f>
        <v/>
      </c>
      <c r="E65" s="5">
        <f>IFERROR((INDEX('Required shifts'!$D$2:$D$101,MATCH(B65,'Required shifts'!$A$2:$A$101,0))-INDEX('Required shifts'!$C$2:$C$101,MATCH(B65,'Required shifts'!$A$2:$A$101,0)))*24,"")</f>
        <v/>
      </c>
      <c r="F65" s="5">
        <f>IF(A65="","",IF(COUNTIF('Required shifts'!$A$2:$A$101,B65)=0,"Unknown shift",IF(COUNTIF(People!$A$2:$A$101,C65)=0,"Unknown worker","OK")))</f>
        <v/>
      </c>
      <c r="G65" s="5">
        <f>IF(A65="","",IF(COUNTIFS(Availability!$A$2:$A$201,C65,Availability!$B$2:$B$201,"&lt;="&amp;INDEX('Required shifts'!$C$2:$C$101,MATCH(B65,'Required shifts'!$A$2:$A$101,0)),Availability!$C$2:$C$201,"&gt;="&amp;INDEX('Required shifts'!$D$2:$D$101,MATCH(B65,'Required shifts'!$A$2:$A$101,0)),Availability!$D$2:$D$201,"Available")&gt;0,"OK","Not available"))</f>
        <v/>
      </c>
      <c r="H65" s="5">
        <f>IF(A65="","",IF(SUMPRODUCT(($C$2:$C$201=C65)*($A$2:$A$201&lt;&gt;A65)*(IFERROR(INDEX('Required shifts'!$C$2:$C$101,MATCH($B$2:$B$201,'Required shifts'!$A$2:$A$101,0)),0)&lt;INDEX('Required shifts'!$D$2:$D$101,MATCH(B65,'Required shifts'!$A$2:$A$101,0)))*(IFERROR(INDEX('Required shifts'!$D$2:$D$101,MATCH($B$2:$B$201,'Required shifts'!$A$2:$A$101,0)),0)&gt;INDEX('Required shifts'!$C$2:$C$101,MATCH(B65,'Required shifts'!$A$2:$A$101,0))))&gt;0,"Overlap","OK"))</f>
        <v/>
      </c>
      <c r="I65" s="5">
        <f>IF(A65="","",IF(SUMPRODUCT(($C$2:$C$201=C65)*($A$2:$A$201&lt;&gt;A65)*(IFERROR(INDEX('Required shifts'!$D$2:$D$101,MATCH($B$2:$B$201,'Required shifts'!$A$2:$A$101,0)),0)&lt;=INDEX('Required shifts'!$C$2:$C$101,MATCH(B65,'Required shifts'!$A$2:$A$101,0)))*(IFERROR(INDEX('Required shifts'!$D$2:$D$101,MATCH($B$2:$B$201,'Required shifts'!$A$2:$A$101,0)),0)&gt;INDEX('Required shifts'!$C$2:$C$101,MATCH(B65,'Required shifts'!$A$2:$A$101,0))-Settings!$B$3/24))&gt;0,"Below "&amp;Settings!$B$3&amp;"h threshold","OK"))</f>
        <v/>
      </c>
      <c r="J65" s="5">
        <f>IF(A65="","",IF(COUNTIFS(Eligibility!$A$2:$A$301,C65,Eligibility!$B$2:$B$301,"Skill",Eligibility!$C$2:$C$301,INDEX('Required shifts'!$F$2:$F$101,MATCH(B65,'Required shifts'!$A$2:$A$101,0)),Eligibility!$D$2:$D$301,"Current")&gt;0,"OK","Missing skill"))</f>
        <v/>
      </c>
      <c r="K65" s="5">
        <f>IF(A65="","",IF(COUNTIFS(Eligibility!$A$2:$A$301,C65,Eligibility!$B$2:$B$301,"Site permission",Eligibility!$C$2:$C$301,INDEX('Required shifts'!$G$2:$G$101,MATCH(B65,'Required shifts'!$A$2:$A$101,0)),Eligibility!$D$2:$D$301,"Current")&gt;0,"OK","Missing permission"))</f>
        <v/>
      </c>
      <c r="L65" s="5">
        <f>IF(A65="","",IF(COUNTIF(F65:K65,"&lt;&gt;OK")=0,"OK","CHECK - "&amp;TEXTJOIN("; ",TRUE,IF(F65:K65&lt;&gt;"OK",F65:K65,""))))</f>
        <v/>
      </c>
    </row>
    <row r="66">
      <c r="D66" s="5">
        <f>IFERROR(INDEX(People!$B$2:$B$101,MATCH(C66,People!$A$2:$A$101,0)),"")</f>
        <v/>
      </c>
      <c r="E66" s="5">
        <f>IFERROR((INDEX('Required shifts'!$D$2:$D$101,MATCH(B66,'Required shifts'!$A$2:$A$101,0))-INDEX('Required shifts'!$C$2:$C$101,MATCH(B66,'Required shifts'!$A$2:$A$101,0)))*24,"")</f>
        <v/>
      </c>
      <c r="F66" s="5">
        <f>IF(A66="","",IF(COUNTIF('Required shifts'!$A$2:$A$101,B66)=0,"Unknown shift",IF(COUNTIF(People!$A$2:$A$101,C66)=0,"Unknown worker","OK")))</f>
        <v/>
      </c>
      <c r="G66" s="5">
        <f>IF(A66="","",IF(COUNTIFS(Availability!$A$2:$A$201,C66,Availability!$B$2:$B$201,"&lt;="&amp;INDEX('Required shifts'!$C$2:$C$101,MATCH(B66,'Required shifts'!$A$2:$A$101,0)),Availability!$C$2:$C$201,"&gt;="&amp;INDEX('Required shifts'!$D$2:$D$101,MATCH(B66,'Required shifts'!$A$2:$A$101,0)),Availability!$D$2:$D$201,"Available")&gt;0,"OK","Not available"))</f>
        <v/>
      </c>
      <c r="H66" s="5">
        <f>IF(A66="","",IF(SUMPRODUCT(($C$2:$C$201=C66)*($A$2:$A$201&lt;&gt;A66)*(IFERROR(INDEX('Required shifts'!$C$2:$C$101,MATCH($B$2:$B$201,'Required shifts'!$A$2:$A$101,0)),0)&lt;INDEX('Required shifts'!$D$2:$D$101,MATCH(B66,'Required shifts'!$A$2:$A$101,0)))*(IFERROR(INDEX('Required shifts'!$D$2:$D$101,MATCH($B$2:$B$201,'Required shifts'!$A$2:$A$101,0)),0)&gt;INDEX('Required shifts'!$C$2:$C$101,MATCH(B66,'Required shifts'!$A$2:$A$101,0))))&gt;0,"Overlap","OK"))</f>
        <v/>
      </c>
      <c r="I66" s="5">
        <f>IF(A66="","",IF(SUMPRODUCT(($C$2:$C$201=C66)*($A$2:$A$201&lt;&gt;A66)*(IFERROR(INDEX('Required shifts'!$D$2:$D$101,MATCH($B$2:$B$201,'Required shifts'!$A$2:$A$101,0)),0)&lt;=INDEX('Required shifts'!$C$2:$C$101,MATCH(B66,'Required shifts'!$A$2:$A$101,0)))*(IFERROR(INDEX('Required shifts'!$D$2:$D$101,MATCH($B$2:$B$201,'Required shifts'!$A$2:$A$101,0)),0)&gt;INDEX('Required shifts'!$C$2:$C$101,MATCH(B66,'Required shifts'!$A$2:$A$101,0))-Settings!$B$3/24))&gt;0,"Below "&amp;Settings!$B$3&amp;"h threshold","OK"))</f>
        <v/>
      </c>
      <c r="J66" s="5">
        <f>IF(A66="","",IF(COUNTIFS(Eligibility!$A$2:$A$301,C66,Eligibility!$B$2:$B$301,"Skill",Eligibility!$C$2:$C$301,INDEX('Required shifts'!$F$2:$F$101,MATCH(B66,'Required shifts'!$A$2:$A$101,0)),Eligibility!$D$2:$D$301,"Current")&gt;0,"OK","Missing skill"))</f>
        <v/>
      </c>
      <c r="K66" s="5">
        <f>IF(A66="","",IF(COUNTIFS(Eligibility!$A$2:$A$301,C66,Eligibility!$B$2:$B$301,"Site permission",Eligibility!$C$2:$C$301,INDEX('Required shifts'!$G$2:$G$101,MATCH(B66,'Required shifts'!$A$2:$A$101,0)),Eligibility!$D$2:$D$301,"Current")&gt;0,"OK","Missing permission"))</f>
        <v/>
      </c>
      <c r="L66" s="5">
        <f>IF(A66="","",IF(COUNTIF(F66:K66,"&lt;&gt;OK")=0,"OK","CHECK - "&amp;TEXTJOIN("; ",TRUE,IF(F66:K66&lt;&gt;"OK",F66:K66,""))))</f>
        <v/>
      </c>
    </row>
    <row r="67">
      <c r="D67" s="5">
        <f>IFERROR(INDEX(People!$B$2:$B$101,MATCH(C67,People!$A$2:$A$101,0)),"")</f>
        <v/>
      </c>
      <c r="E67" s="5">
        <f>IFERROR((INDEX('Required shifts'!$D$2:$D$101,MATCH(B67,'Required shifts'!$A$2:$A$101,0))-INDEX('Required shifts'!$C$2:$C$101,MATCH(B67,'Required shifts'!$A$2:$A$101,0)))*24,"")</f>
        <v/>
      </c>
      <c r="F67" s="5">
        <f>IF(A67="","",IF(COUNTIF('Required shifts'!$A$2:$A$101,B67)=0,"Unknown shift",IF(COUNTIF(People!$A$2:$A$101,C67)=0,"Unknown worker","OK")))</f>
        <v/>
      </c>
      <c r="G67" s="5">
        <f>IF(A67="","",IF(COUNTIFS(Availability!$A$2:$A$201,C67,Availability!$B$2:$B$201,"&lt;="&amp;INDEX('Required shifts'!$C$2:$C$101,MATCH(B67,'Required shifts'!$A$2:$A$101,0)),Availability!$C$2:$C$201,"&gt;="&amp;INDEX('Required shifts'!$D$2:$D$101,MATCH(B67,'Required shifts'!$A$2:$A$101,0)),Availability!$D$2:$D$201,"Available")&gt;0,"OK","Not available"))</f>
        <v/>
      </c>
      <c r="H67" s="5">
        <f>IF(A67="","",IF(SUMPRODUCT(($C$2:$C$201=C67)*($A$2:$A$201&lt;&gt;A67)*(IFERROR(INDEX('Required shifts'!$C$2:$C$101,MATCH($B$2:$B$201,'Required shifts'!$A$2:$A$101,0)),0)&lt;INDEX('Required shifts'!$D$2:$D$101,MATCH(B67,'Required shifts'!$A$2:$A$101,0)))*(IFERROR(INDEX('Required shifts'!$D$2:$D$101,MATCH($B$2:$B$201,'Required shifts'!$A$2:$A$101,0)),0)&gt;INDEX('Required shifts'!$C$2:$C$101,MATCH(B67,'Required shifts'!$A$2:$A$101,0))))&gt;0,"Overlap","OK"))</f>
        <v/>
      </c>
      <c r="I67" s="5">
        <f>IF(A67="","",IF(SUMPRODUCT(($C$2:$C$201=C67)*($A$2:$A$201&lt;&gt;A67)*(IFERROR(INDEX('Required shifts'!$D$2:$D$101,MATCH($B$2:$B$201,'Required shifts'!$A$2:$A$101,0)),0)&lt;=INDEX('Required shifts'!$C$2:$C$101,MATCH(B67,'Required shifts'!$A$2:$A$101,0)))*(IFERROR(INDEX('Required shifts'!$D$2:$D$101,MATCH($B$2:$B$201,'Required shifts'!$A$2:$A$101,0)),0)&gt;INDEX('Required shifts'!$C$2:$C$101,MATCH(B67,'Required shifts'!$A$2:$A$101,0))-Settings!$B$3/24))&gt;0,"Below "&amp;Settings!$B$3&amp;"h threshold","OK"))</f>
        <v/>
      </c>
      <c r="J67" s="5">
        <f>IF(A67="","",IF(COUNTIFS(Eligibility!$A$2:$A$301,C67,Eligibility!$B$2:$B$301,"Skill",Eligibility!$C$2:$C$301,INDEX('Required shifts'!$F$2:$F$101,MATCH(B67,'Required shifts'!$A$2:$A$101,0)),Eligibility!$D$2:$D$301,"Current")&gt;0,"OK","Missing skill"))</f>
        <v/>
      </c>
      <c r="K67" s="5">
        <f>IF(A67="","",IF(COUNTIFS(Eligibility!$A$2:$A$301,C67,Eligibility!$B$2:$B$301,"Site permission",Eligibility!$C$2:$C$301,INDEX('Required shifts'!$G$2:$G$101,MATCH(B67,'Required shifts'!$A$2:$A$101,0)),Eligibility!$D$2:$D$301,"Current")&gt;0,"OK","Missing permission"))</f>
        <v/>
      </c>
      <c r="L67" s="5">
        <f>IF(A67="","",IF(COUNTIF(F67:K67,"&lt;&gt;OK")=0,"OK","CHECK - "&amp;TEXTJOIN("; ",TRUE,IF(F67:K67&lt;&gt;"OK",F67:K67,""))))</f>
        <v/>
      </c>
    </row>
    <row r="68">
      <c r="D68" s="5">
        <f>IFERROR(INDEX(People!$B$2:$B$101,MATCH(C68,People!$A$2:$A$101,0)),"")</f>
        <v/>
      </c>
      <c r="E68" s="5">
        <f>IFERROR((INDEX('Required shifts'!$D$2:$D$101,MATCH(B68,'Required shifts'!$A$2:$A$101,0))-INDEX('Required shifts'!$C$2:$C$101,MATCH(B68,'Required shifts'!$A$2:$A$101,0)))*24,"")</f>
        <v/>
      </c>
      <c r="F68" s="5">
        <f>IF(A68="","",IF(COUNTIF('Required shifts'!$A$2:$A$101,B68)=0,"Unknown shift",IF(COUNTIF(People!$A$2:$A$101,C68)=0,"Unknown worker","OK")))</f>
        <v/>
      </c>
      <c r="G68" s="5">
        <f>IF(A68="","",IF(COUNTIFS(Availability!$A$2:$A$201,C68,Availability!$B$2:$B$201,"&lt;="&amp;INDEX('Required shifts'!$C$2:$C$101,MATCH(B68,'Required shifts'!$A$2:$A$101,0)),Availability!$C$2:$C$201,"&gt;="&amp;INDEX('Required shifts'!$D$2:$D$101,MATCH(B68,'Required shifts'!$A$2:$A$101,0)),Availability!$D$2:$D$201,"Available")&gt;0,"OK","Not available"))</f>
        <v/>
      </c>
      <c r="H68" s="5">
        <f>IF(A68="","",IF(SUMPRODUCT(($C$2:$C$201=C68)*($A$2:$A$201&lt;&gt;A68)*(IFERROR(INDEX('Required shifts'!$C$2:$C$101,MATCH($B$2:$B$201,'Required shifts'!$A$2:$A$101,0)),0)&lt;INDEX('Required shifts'!$D$2:$D$101,MATCH(B68,'Required shifts'!$A$2:$A$101,0)))*(IFERROR(INDEX('Required shifts'!$D$2:$D$101,MATCH($B$2:$B$201,'Required shifts'!$A$2:$A$101,0)),0)&gt;INDEX('Required shifts'!$C$2:$C$101,MATCH(B68,'Required shifts'!$A$2:$A$101,0))))&gt;0,"Overlap","OK"))</f>
        <v/>
      </c>
      <c r="I68" s="5">
        <f>IF(A68="","",IF(SUMPRODUCT(($C$2:$C$201=C68)*($A$2:$A$201&lt;&gt;A68)*(IFERROR(INDEX('Required shifts'!$D$2:$D$101,MATCH($B$2:$B$201,'Required shifts'!$A$2:$A$101,0)),0)&lt;=INDEX('Required shifts'!$C$2:$C$101,MATCH(B68,'Required shifts'!$A$2:$A$101,0)))*(IFERROR(INDEX('Required shifts'!$D$2:$D$101,MATCH($B$2:$B$201,'Required shifts'!$A$2:$A$101,0)),0)&gt;INDEX('Required shifts'!$C$2:$C$101,MATCH(B68,'Required shifts'!$A$2:$A$101,0))-Settings!$B$3/24))&gt;0,"Below "&amp;Settings!$B$3&amp;"h threshold","OK"))</f>
        <v/>
      </c>
      <c r="J68" s="5">
        <f>IF(A68="","",IF(COUNTIFS(Eligibility!$A$2:$A$301,C68,Eligibility!$B$2:$B$301,"Skill",Eligibility!$C$2:$C$301,INDEX('Required shifts'!$F$2:$F$101,MATCH(B68,'Required shifts'!$A$2:$A$101,0)),Eligibility!$D$2:$D$301,"Current")&gt;0,"OK","Missing skill"))</f>
        <v/>
      </c>
      <c r="K68" s="5">
        <f>IF(A68="","",IF(COUNTIFS(Eligibility!$A$2:$A$301,C68,Eligibility!$B$2:$B$301,"Site permission",Eligibility!$C$2:$C$301,INDEX('Required shifts'!$G$2:$G$101,MATCH(B68,'Required shifts'!$A$2:$A$101,0)),Eligibility!$D$2:$D$301,"Current")&gt;0,"OK","Missing permission"))</f>
        <v/>
      </c>
      <c r="L68" s="5">
        <f>IF(A68="","",IF(COUNTIF(F68:K68,"&lt;&gt;OK")=0,"OK","CHECK - "&amp;TEXTJOIN("; ",TRUE,IF(F68:K68&lt;&gt;"OK",F68:K68,""))))</f>
        <v/>
      </c>
    </row>
    <row r="69">
      <c r="D69" s="5">
        <f>IFERROR(INDEX(People!$B$2:$B$101,MATCH(C69,People!$A$2:$A$101,0)),"")</f>
        <v/>
      </c>
      <c r="E69" s="5">
        <f>IFERROR((INDEX('Required shifts'!$D$2:$D$101,MATCH(B69,'Required shifts'!$A$2:$A$101,0))-INDEX('Required shifts'!$C$2:$C$101,MATCH(B69,'Required shifts'!$A$2:$A$101,0)))*24,"")</f>
        <v/>
      </c>
      <c r="F69" s="5">
        <f>IF(A69="","",IF(COUNTIF('Required shifts'!$A$2:$A$101,B69)=0,"Unknown shift",IF(COUNTIF(People!$A$2:$A$101,C69)=0,"Unknown worker","OK")))</f>
        <v/>
      </c>
      <c r="G69" s="5">
        <f>IF(A69="","",IF(COUNTIFS(Availability!$A$2:$A$201,C69,Availability!$B$2:$B$201,"&lt;="&amp;INDEX('Required shifts'!$C$2:$C$101,MATCH(B69,'Required shifts'!$A$2:$A$101,0)),Availability!$C$2:$C$201,"&gt;="&amp;INDEX('Required shifts'!$D$2:$D$101,MATCH(B69,'Required shifts'!$A$2:$A$101,0)),Availability!$D$2:$D$201,"Available")&gt;0,"OK","Not available"))</f>
        <v/>
      </c>
      <c r="H69" s="5">
        <f>IF(A69="","",IF(SUMPRODUCT(($C$2:$C$201=C69)*($A$2:$A$201&lt;&gt;A69)*(IFERROR(INDEX('Required shifts'!$C$2:$C$101,MATCH($B$2:$B$201,'Required shifts'!$A$2:$A$101,0)),0)&lt;INDEX('Required shifts'!$D$2:$D$101,MATCH(B69,'Required shifts'!$A$2:$A$101,0)))*(IFERROR(INDEX('Required shifts'!$D$2:$D$101,MATCH($B$2:$B$201,'Required shifts'!$A$2:$A$101,0)),0)&gt;INDEX('Required shifts'!$C$2:$C$101,MATCH(B69,'Required shifts'!$A$2:$A$101,0))))&gt;0,"Overlap","OK"))</f>
        <v/>
      </c>
      <c r="I69" s="5">
        <f>IF(A69="","",IF(SUMPRODUCT(($C$2:$C$201=C69)*($A$2:$A$201&lt;&gt;A69)*(IFERROR(INDEX('Required shifts'!$D$2:$D$101,MATCH($B$2:$B$201,'Required shifts'!$A$2:$A$101,0)),0)&lt;=INDEX('Required shifts'!$C$2:$C$101,MATCH(B69,'Required shifts'!$A$2:$A$101,0)))*(IFERROR(INDEX('Required shifts'!$D$2:$D$101,MATCH($B$2:$B$201,'Required shifts'!$A$2:$A$101,0)),0)&gt;INDEX('Required shifts'!$C$2:$C$101,MATCH(B69,'Required shifts'!$A$2:$A$101,0))-Settings!$B$3/24))&gt;0,"Below "&amp;Settings!$B$3&amp;"h threshold","OK"))</f>
        <v/>
      </c>
      <c r="J69" s="5">
        <f>IF(A69="","",IF(COUNTIFS(Eligibility!$A$2:$A$301,C69,Eligibility!$B$2:$B$301,"Skill",Eligibility!$C$2:$C$301,INDEX('Required shifts'!$F$2:$F$101,MATCH(B69,'Required shifts'!$A$2:$A$101,0)),Eligibility!$D$2:$D$301,"Current")&gt;0,"OK","Missing skill"))</f>
        <v/>
      </c>
      <c r="K69" s="5">
        <f>IF(A69="","",IF(COUNTIFS(Eligibility!$A$2:$A$301,C69,Eligibility!$B$2:$B$301,"Site permission",Eligibility!$C$2:$C$301,INDEX('Required shifts'!$G$2:$G$101,MATCH(B69,'Required shifts'!$A$2:$A$101,0)),Eligibility!$D$2:$D$301,"Current")&gt;0,"OK","Missing permission"))</f>
        <v/>
      </c>
      <c r="L69" s="5">
        <f>IF(A69="","",IF(COUNTIF(F69:K69,"&lt;&gt;OK")=0,"OK","CHECK - "&amp;TEXTJOIN("; ",TRUE,IF(F69:K69&lt;&gt;"OK",F69:K69,""))))</f>
        <v/>
      </c>
    </row>
    <row r="70">
      <c r="D70" s="5">
        <f>IFERROR(INDEX(People!$B$2:$B$101,MATCH(C70,People!$A$2:$A$101,0)),"")</f>
        <v/>
      </c>
      <c r="E70" s="5">
        <f>IFERROR((INDEX('Required shifts'!$D$2:$D$101,MATCH(B70,'Required shifts'!$A$2:$A$101,0))-INDEX('Required shifts'!$C$2:$C$101,MATCH(B70,'Required shifts'!$A$2:$A$101,0)))*24,"")</f>
        <v/>
      </c>
      <c r="F70" s="5">
        <f>IF(A70="","",IF(COUNTIF('Required shifts'!$A$2:$A$101,B70)=0,"Unknown shift",IF(COUNTIF(People!$A$2:$A$101,C70)=0,"Unknown worker","OK")))</f>
        <v/>
      </c>
      <c r="G70" s="5">
        <f>IF(A70="","",IF(COUNTIFS(Availability!$A$2:$A$201,C70,Availability!$B$2:$B$201,"&lt;="&amp;INDEX('Required shifts'!$C$2:$C$101,MATCH(B70,'Required shifts'!$A$2:$A$101,0)),Availability!$C$2:$C$201,"&gt;="&amp;INDEX('Required shifts'!$D$2:$D$101,MATCH(B70,'Required shifts'!$A$2:$A$101,0)),Availability!$D$2:$D$201,"Available")&gt;0,"OK","Not available"))</f>
        <v/>
      </c>
      <c r="H70" s="5">
        <f>IF(A70="","",IF(SUMPRODUCT(($C$2:$C$201=C70)*($A$2:$A$201&lt;&gt;A70)*(IFERROR(INDEX('Required shifts'!$C$2:$C$101,MATCH($B$2:$B$201,'Required shifts'!$A$2:$A$101,0)),0)&lt;INDEX('Required shifts'!$D$2:$D$101,MATCH(B70,'Required shifts'!$A$2:$A$101,0)))*(IFERROR(INDEX('Required shifts'!$D$2:$D$101,MATCH($B$2:$B$201,'Required shifts'!$A$2:$A$101,0)),0)&gt;INDEX('Required shifts'!$C$2:$C$101,MATCH(B70,'Required shifts'!$A$2:$A$101,0))))&gt;0,"Overlap","OK"))</f>
        <v/>
      </c>
      <c r="I70" s="5">
        <f>IF(A70="","",IF(SUMPRODUCT(($C$2:$C$201=C70)*($A$2:$A$201&lt;&gt;A70)*(IFERROR(INDEX('Required shifts'!$D$2:$D$101,MATCH($B$2:$B$201,'Required shifts'!$A$2:$A$101,0)),0)&lt;=INDEX('Required shifts'!$C$2:$C$101,MATCH(B70,'Required shifts'!$A$2:$A$101,0)))*(IFERROR(INDEX('Required shifts'!$D$2:$D$101,MATCH($B$2:$B$201,'Required shifts'!$A$2:$A$101,0)),0)&gt;INDEX('Required shifts'!$C$2:$C$101,MATCH(B70,'Required shifts'!$A$2:$A$101,0))-Settings!$B$3/24))&gt;0,"Below "&amp;Settings!$B$3&amp;"h threshold","OK"))</f>
        <v/>
      </c>
      <c r="J70" s="5">
        <f>IF(A70="","",IF(COUNTIFS(Eligibility!$A$2:$A$301,C70,Eligibility!$B$2:$B$301,"Skill",Eligibility!$C$2:$C$301,INDEX('Required shifts'!$F$2:$F$101,MATCH(B70,'Required shifts'!$A$2:$A$101,0)),Eligibility!$D$2:$D$301,"Current")&gt;0,"OK","Missing skill"))</f>
        <v/>
      </c>
      <c r="K70" s="5">
        <f>IF(A70="","",IF(COUNTIFS(Eligibility!$A$2:$A$301,C70,Eligibility!$B$2:$B$301,"Site permission",Eligibility!$C$2:$C$301,INDEX('Required shifts'!$G$2:$G$101,MATCH(B70,'Required shifts'!$A$2:$A$101,0)),Eligibility!$D$2:$D$301,"Current")&gt;0,"OK","Missing permission"))</f>
        <v/>
      </c>
      <c r="L70" s="5">
        <f>IF(A70="","",IF(COUNTIF(F70:K70,"&lt;&gt;OK")=0,"OK","CHECK - "&amp;TEXTJOIN("; ",TRUE,IF(F70:K70&lt;&gt;"OK",F70:K70,""))))</f>
        <v/>
      </c>
    </row>
    <row r="71">
      <c r="D71" s="5">
        <f>IFERROR(INDEX(People!$B$2:$B$101,MATCH(C71,People!$A$2:$A$101,0)),"")</f>
        <v/>
      </c>
      <c r="E71" s="5">
        <f>IFERROR((INDEX('Required shifts'!$D$2:$D$101,MATCH(B71,'Required shifts'!$A$2:$A$101,0))-INDEX('Required shifts'!$C$2:$C$101,MATCH(B71,'Required shifts'!$A$2:$A$101,0)))*24,"")</f>
        <v/>
      </c>
      <c r="F71" s="5">
        <f>IF(A71="","",IF(COUNTIF('Required shifts'!$A$2:$A$101,B71)=0,"Unknown shift",IF(COUNTIF(People!$A$2:$A$101,C71)=0,"Unknown worker","OK")))</f>
        <v/>
      </c>
      <c r="G71" s="5">
        <f>IF(A71="","",IF(COUNTIFS(Availability!$A$2:$A$201,C71,Availability!$B$2:$B$201,"&lt;="&amp;INDEX('Required shifts'!$C$2:$C$101,MATCH(B71,'Required shifts'!$A$2:$A$101,0)),Availability!$C$2:$C$201,"&gt;="&amp;INDEX('Required shifts'!$D$2:$D$101,MATCH(B71,'Required shifts'!$A$2:$A$101,0)),Availability!$D$2:$D$201,"Available")&gt;0,"OK","Not available"))</f>
        <v/>
      </c>
      <c r="H71" s="5">
        <f>IF(A71="","",IF(SUMPRODUCT(($C$2:$C$201=C71)*($A$2:$A$201&lt;&gt;A71)*(IFERROR(INDEX('Required shifts'!$C$2:$C$101,MATCH($B$2:$B$201,'Required shifts'!$A$2:$A$101,0)),0)&lt;INDEX('Required shifts'!$D$2:$D$101,MATCH(B71,'Required shifts'!$A$2:$A$101,0)))*(IFERROR(INDEX('Required shifts'!$D$2:$D$101,MATCH($B$2:$B$201,'Required shifts'!$A$2:$A$101,0)),0)&gt;INDEX('Required shifts'!$C$2:$C$101,MATCH(B71,'Required shifts'!$A$2:$A$101,0))))&gt;0,"Overlap","OK"))</f>
        <v/>
      </c>
      <c r="I71" s="5">
        <f>IF(A71="","",IF(SUMPRODUCT(($C$2:$C$201=C71)*($A$2:$A$201&lt;&gt;A71)*(IFERROR(INDEX('Required shifts'!$D$2:$D$101,MATCH($B$2:$B$201,'Required shifts'!$A$2:$A$101,0)),0)&lt;=INDEX('Required shifts'!$C$2:$C$101,MATCH(B71,'Required shifts'!$A$2:$A$101,0)))*(IFERROR(INDEX('Required shifts'!$D$2:$D$101,MATCH($B$2:$B$201,'Required shifts'!$A$2:$A$101,0)),0)&gt;INDEX('Required shifts'!$C$2:$C$101,MATCH(B71,'Required shifts'!$A$2:$A$101,0))-Settings!$B$3/24))&gt;0,"Below "&amp;Settings!$B$3&amp;"h threshold","OK"))</f>
        <v/>
      </c>
      <c r="J71" s="5">
        <f>IF(A71="","",IF(COUNTIFS(Eligibility!$A$2:$A$301,C71,Eligibility!$B$2:$B$301,"Skill",Eligibility!$C$2:$C$301,INDEX('Required shifts'!$F$2:$F$101,MATCH(B71,'Required shifts'!$A$2:$A$101,0)),Eligibility!$D$2:$D$301,"Current")&gt;0,"OK","Missing skill"))</f>
        <v/>
      </c>
      <c r="K71" s="5">
        <f>IF(A71="","",IF(COUNTIFS(Eligibility!$A$2:$A$301,C71,Eligibility!$B$2:$B$301,"Site permission",Eligibility!$C$2:$C$301,INDEX('Required shifts'!$G$2:$G$101,MATCH(B71,'Required shifts'!$A$2:$A$101,0)),Eligibility!$D$2:$D$301,"Current")&gt;0,"OK","Missing permission"))</f>
        <v/>
      </c>
      <c r="L71" s="5">
        <f>IF(A71="","",IF(COUNTIF(F71:K71,"&lt;&gt;OK")=0,"OK","CHECK - "&amp;TEXTJOIN("; ",TRUE,IF(F71:K71&lt;&gt;"OK",F71:K71,""))))</f>
        <v/>
      </c>
    </row>
    <row r="72">
      <c r="D72" s="5">
        <f>IFERROR(INDEX(People!$B$2:$B$101,MATCH(C72,People!$A$2:$A$101,0)),"")</f>
        <v/>
      </c>
      <c r="E72" s="5">
        <f>IFERROR((INDEX('Required shifts'!$D$2:$D$101,MATCH(B72,'Required shifts'!$A$2:$A$101,0))-INDEX('Required shifts'!$C$2:$C$101,MATCH(B72,'Required shifts'!$A$2:$A$101,0)))*24,"")</f>
        <v/>
      </c>
      <c r="F72" s="5">
        <f>IF(A72="","",IF(COUNTIF('Required shifts'!$A$2:$A$101,B72)=0,"Unknown shift",IF(COUNTIF(People!$A$2:$A$101,C72)=0,"Unknown worker","OK")))</f>
        <v/>
      </c>
      <c r="G72" s="5">
        <f>IF(A72="","",IF(COUNTIFS(Availability!$A$2:$A$201,C72,Availability!$B$2:$B$201,"&lt;="&amp;INDEX('Required shifts'!$C$2:$C$101,MATCH(B72,'Required shifts'!$A$2:$A$101,0)),Availability!$C$2:$C$201,"&gt;="&amp;INDEX('Required shifts'!$D$2:$D$101,MATCH(B72,'Required shifts'!$A$2:$A$101,0)),Availability!$D$2:$D$201,"Available")&gt;0,"OK","Not available"))</f>
        <v/>
      </c>
      <c r="H72" s="5">
        <f>IF(A72="","",IF(SUMPRODUCT(($C$2:$C$201=C72)*($A$2:$A$201&lt;&gt;A72)*(IFERROR(INDEX('Required shifts'!$C$2:$C$101,MATCH($B$2:$B$201,'Required shifts'!$A$2:$A$101,0)),0)&lt;INDEX('Required shifts'!$D$2:$D$101,MATCH(B72,'Required shifts'!$A$2:$A$101,0)))*(IFERROR(INDEX('Required shifts'!$D$2:$D$101,MATCH($B$2:$B$201,'Required shifts'!$A$2:$A$101,0)),0)&gt;INDEX('Required shifts'!$C$2:$C$101,MATCH(B72,'Required shifts'!$A$2:$A$101,0))))&gt;0,"Overlap","OK"))</f>
        <v/>
      </c>
      <c r="I72" s="5">
        <f>IF(A72="","",IF(SUMPRODUCT(($C$2:$C$201=C72)*($A$2:$A$201&lt;&gt;A72)*(IFERROR(INDEX('Required shifts'!$D$2:$D$101,MATCH($B$2:$B$201,'Required shifts'!$A$2:$A$101,0)),0)&lt;=INDEX('Required shifts'!$C$2:$C$101,MATCH(B72,'Required shifts'!$A$2:$A$101,0)))*(IFERROR(INDEX('Required shifts'!$D$2:$D$101,MATCH($B$2:$B$201,'Required shifts'!$A$2:$A$101,0)),0)&gt;INDEX('Required shifts'!$C$2:$C$101,MATCH(B72,'Required shifts'!$A$2:$A$101,0))-Settings!$B$3/24))&gt;0,"Below "&amp;Settings!$B$3&amp;"h threshold","OK"))</f>
        <v/>
      </c>
      <c r="J72" s="5">
        <f>IF(A72="","",IF(COUNTIFS(Eligibility!$A$2:$A$301,C72,Eligibility!$B$2:$B$301,"Skill",Eligibility!$C$2:$C$301,INDEX('Required shifts'!$F$2:$F$101,MATCH(B72,'Required shifts'!$A$2:$A$101,0)),Eligibility!$D$2:$D$301,"Current")&gt;0,"OK","Missing skill"))</f>
        <v/>
      </c>
      <c r="K72" s="5">
        <f>IF(A72="","",IF(COUNTIFS(Eligibility!$A$2:$A$301,C72,Eligibility!$B$2:$B$301,"Site permission",Eligibility!$C$2:$C$301,INDEX('Required shifts'!$G$2:$G$101,MATCH(B72,'Required shifts'!$A$2:$A$101,0)),Eligibility!$D$2:$D$301,"Current")&gt;0,"OK","Missing permission"))</f>
        <v/>
      </c>
      <c r="L72" s="5">
        <f>IF(A72="","",IF(COUNTIF(F72:K72,"&lt;&gt;OK")=0,"OK","CHECK - "&amp;TEXTJOIN("; ",TRUE,IF(F72:K72&lt;&gt;"OK",F72:K72,""))))</f>
        <v/>
      </c>
    </row>
    <row r="73">
      <c r="D73" s="5">
        <f>IFERROR(INDEX(People!$B$2:$B$101,MATCH(C73,People!$A$2:$A$101,0)),"")</f>
        <v/>
      </c>
      <c r="E73" s="5">
        <f>IFERROR((INDEX('Required shifts'!$D$2:$D$101,MATCH(B73,'Required shifts'!$A$2:$A$101,0))-INDEX('Required shifts'!$C$2:$C$101,MATCH(B73,'Required shifts'!$A$2:$A$101,0)))*24,"")</f>
        <v/>
      </c>
      <c r="F73" s="5">
        <f>IF(A73="","",IF(COUNTIF('Required shifts'!$A$2:$A$101,B73)=0,"Unknown shift",IF(COUNTIF(People!$A$2:$A$101,C73)=0,"Unknown worker","OK")))</f>
        <v/>
      </c>
      <c r="G73" s="5">
        <f>IF(A73="","",IF(COUNTIFS(Availability!$A$2:$A$201,C73,Availability!$B$2:$B$201,"&lt;="&amp;INDEX('Required shifts'!$C$2:$C$101,MATCH(B73,'Required shifts'!$A$2:$A$101,0)),Availability!$C$2:$C$201,"&gt;="&amp;INDEX('Required shifts'!$D$2:$D$101,MATCH(B73,'Required shifts'!$A$2:$A$101,0)),Availability!$D$2:$D$201,"Available")&gt;0,"OK","Not available"))</f>
        <v/>
      </c>
      <c r="H73" s="5">
        <f>IF(A73="","",IF(SUMPRODUCT(($C$2:$C$201=C73)*($A$2:$A$201&lt;&gt;A73)*(IFERROR(INDEX('Required shifts'!$C$2:$C$101,MATCH($B$2:$B$201,'Required shifts'!$A$2:$A$101,0)),0)&lt;INDEX('Required shifts'!$D$2:$D$101,MATCH(B73,'Required shifts'!$A$2:$A$101,0)))*(IFERROR(INDEX('Required shifts'!$D$2:$D$101,MATCH($B$2:$B$201,'Required shifts'!$A$2:$A$101,0)),0)&gt;INDEX('Required shifts'!$C$2:$C$101,MATCH(B73,'Required shifts'!$A$2:$A$101,0))))&gt;0,"Overlap","OK"))</f>
        <v/>
      </c>
      <c r="I73" s="5">
        <f>IF(A73="","",IF(SUMPRODUCT(($C$2:$C$201=C73)*($A$2:$A$201&lt;&gt;A73)*(IFERROR(INDEX('Required shifts'!$D$2:$D$101,MATCH($B$2:$B$201,'Required shifts'!$A$2:$A$101,0)),0)&lt;=INDEX('Required shifts'!$C$2:$C$101,MATCH(B73,'Required shifts'!$A$2:$A$101,0)))*(IFERROR(INDEX('Required shifts'!$D$2:$D$101,MATCH($B$2:$B$201,'Required shifts'!$A$2:$A$101,0)),0)&gt;INDEX('Required shifts'!$C$2:$C$101,MATCH(B73,'Required shifts'!$A$2:$A$101,0))-Settings!$B$3/24))&gt;0,"Below "&amp;Settings!$B$3&amp;"h threshold","OK"))</f>
        <v/>
      </c>
      <c r="J73" s="5">
        <f>IF(A73="","",IF(COUNTIFS(Eligibility!$A$2:$A$301,C73,Eligibility!$B$2:$B$301,"Skill",Eligibility!$C$2:$C$301,INDEX('Required shifts'!$F$2:$F$101,MATCH(B73,'Required shifts'!$A$2:$A$101,0)),Eligibility!$D$2:$D$301,"Current")&gt;0,"OK","Missing skill"))</f>
        <v/>
      </c>
      <c r="K73" s="5">
        <f>IF(A73="","",IF(COUNTIFS(Eligibility!$A$2:$A$301,C73,Eligibility!$B$2:$B$301,"Site permission",Eligibility!$C$2:$C$301,INDEX('Required shifts'!$G$2:$G$101,MATCH(B73,'Required shifts'!$A$2:$A$101,0)),Eligibility!$D$2:$D$301,"Current")&gt;0,"OK","Missing permission"))</f>
        <v/>
      </c>
      <c r="L73" s="5">
        <f>IF(A73="","",IF(COUNTIF(F73:K73,"&lt;&gt;OK")=0,"OK","CHECK - "&amp;TEXTJOIN("; ",TRUE,IF(F73:K73&lt;&gt;"OK",F73:K73,""))))</f>
        <v/>
      </c>
    </row>
    <row r="74">
      <c r="D74" s="5">
        <f>IFERROR(INDEX(People!$B$2:$B$101,MATCH(C74,People!$A$2:$A$101,0)),"")</f>
        <v/>
      </c>
      <c r="E74" s="5">
        <f>IFERROR((INDEX('Required shifts'!$D$2:$D$101,MATCH(B74,'Required shifts'!$A$2:$A$101,0))-INDEX('Required shifts'!$C$2:$C$101,MATCH(B74,'Required shifts'!$A$2:$A$101,0)))*24,"")</f>
        <v/>
      </c>
      <c r="F74" s="5">
        <f>IF(A74="","",IF(COUNTIF('Required shifts'!$A$2:$A$101,B74)=0,"Unknown shift",IF(COUNTIF(People!$A$2:$A$101,C74)=0,"Unknown worker","OK")))</f>
        <v/>
      </c>
      <c r="G74" s="5">
        <f>IF(A74="","",IF(COUNTIFS(Availability!$A$2:$A$201,C74,Availability!$B$2:$B$201,"&lt;="&amp;INDEX('Required shifts'!$C$2:$C$101,MATCH(B74,'Required shifts'!$A$2:$A$101,0)),Availability!$C$2:$C$201,"&gt;="&amp;INDEX('Required shifts'!$D$2:$D$101,MATCH(B74,'Required shifts'!$A$2:$A$101,0)),Availability!$D$2:$D$201,"Available")&gt;0,"OK","Not available"))</f>
        <v/>
      </c>
      <c r="H74" s="5">
        <f>IF(A74="","",IF(SUMPRODUCT(($C$2:$C$201=C74)*($A$2:$A$201&lt;&gt;A74)*(IFERROR(INDEX('Required shifts'!$C$2:$C$101,MATCH($B$2:$B$201,'Required shifts'!$A$2:$A$101,0)),0)&lt;INDEX('Required shifts'!$D$2:$D$101,MATCH(B74,'Required shifts'!$A$2:$A$101,0)))*(IFERROR(INDEX('Required shifts'!$D$2:$D$101,MATCH($B$2:$B$201,'Required shifts'!$A$2:$A$101,0)),0)&gt;INDEX('Required shifts'!$C$2:$C$101,MATCH(B74,'Required shifts'!$A$2:$A$101,0))))&gt;0,"Overlap","OK"))</f>
        <v/>
      </c>
      <c r="I74" s="5">
        <f>IF(A74="","",IF(SUMPRODUCT(($C$2:$C$201=C74)*($A$2:$A$201&lt;&gt;A74)*(IFERROR(INDEX('Required shifts'!$D$2:$D$101,MATCH($B$2:$B$201,'Required shifts'!$A$2:$A$101,0)),0)&lt;=INDEX('Required shifts'!$C$2:$C$101,MATCH(B74,'Required shifts'!$A$2:$A$101,0)))*(IFERROR(INDEX('Required shifts'!$D$2:$D$101,MATCH($B$2:$B$201,'Required shifts'!$A$2:$A$101,0)),0)&gt;INDEX('Required shifts'!$C$2:$C$101,MATCH(B74,'Required shifts'!$A$2:$A$101,0))-Settings!$B$3/24))&gt;0,"Below "&amp;Settings!$B$3&amp;"h threshold","OK"))</f>
        <v/>
      </c>
      <c r="J74" s="5">
        <f>IF(A74="","",IF(COUNTIFS(Eligibility!$A$2:$A$301,C74,Eligibility!$B$2:$B$301,"Skill",Eligibility!$C$2:$C$301,INDEX('Required shifts'!$F$2:$F$101,MATCH(B74,'Required shifts'!$A$2:$A$101,0)),Eligibility!$D$2:$D$301,"Current")&gt;0,"OK","Missing skill"))</f>
        <v/>
      </c>
      <c r="K74" s="5">
        <f>IF(A74="","",IF(COUNTIFS(Eligibility!$A$2:$A$301,C74,Eligibility!$B$2:$B$301,"Site permission",Eligibility!$C$2:$C$301,INDEX('Required shifts'!$G$2:$G$101,MATCH(B74,'Required shifts'!$A$2:$A$101,0)),Eligibility!$D$2:$D$301,"Current")&gt;0,"OK","Missing permission"))</f>
        <v/>
      </c>
      <c r="L74" s="5">
        <f>IF(A74="","",IF(COUNTIF(F74:K74,"&lt;&gt;OK")=0,"OK","CHECK - "&amp;TEXTJOIN("; ",TRUE,IF(F74:K74&lt;&gt;"OK",F74:K74,""))))</f>
        <v/>
      </c>
    </row>
    <row r="75">
      <c r="D75" s="5">
        <f>IFERROR(INDEX(People!$B$2:$B$101,MATCH(C75,People!$A$2:$A$101,0)),"")</f>
        <v/>
      </c>
      <c r="E75" s="5">
        <f>IFERROR((INDEX('Required shifts'!$D$2:$D$101,MATCH(B75,'Required shifts'!$A$2:$A$101,0))-INDEX('Required shifts'!$C$2:$C$101,MATCH(B75,'Required shifts'!$A$2:$A$101,0)))*24,"")</f>
        <v/>
      </c>
      <c r="F75" s="5">
        <f>IF(A75="","",IF(COUNTIF('Required shifts'!$A$2:$A$101,B75)=0,"Unknown shift",IF(COUNTIF(People!$A$2:$A$101,C75)=0,"Unknown worker","OK")))</f>
        <v/>
      </c>
      <c r="G75" s="5">
        <f>IF(A75="","",IF(COUNTIFS(Availability!$A$2:$A$201,C75,Availability!$B$2:$B$201,"&lt;="&amp;INDEX('Required shifts'!$C$2:$C$101,MATCH(B75,'Required shifts'!$A$2:$A$101,0)),Availability!$C$2:$C$201,"&gt;="&amp;INDEX('Required shifts'!$D$2:$D$101,MATCH(B75,'Required shifts'!$A$2:$A$101,0)),Availability!$D$2:$D$201,"Available")&gt;0,"OK","Not available"))</f>
        <v/>
      </c>
      <c r="H75" s="5">
        <f>IF(A75="","",IF(SUMPRODUCT(($C$2:$C$201=C75)*($A$2:$A$201&lt;&gt;A75)*(IFERROR(INDEX('Required shifts'!$C$2:$C$101,MATCH($B$2:$B$201,'Required shifts'!$A$2:$A$101,0)),0)&lt;INDEX('Required shifts'!$D$2:$D$101,MATCH(B75,'Required shifts'!$A$2:$A$101,0)))*(IFERROR(INDEX('Required shifts'!$D$2:$D$101,MATCH($B$2:$B$201,'Required shifts'!$A$2:$A$101,0)),0)&gt;INDEX('Required shifts'!$C$2:$C$101,MATCH(B75,'Required shifts'!$A$2:$A$101,0))))&gt;0,"Overlap","OK"))</f>
        <v/>
      </c>
      <c r="I75" s="5">
        <f>IF(A75="","",IF(SUMPRODUCT(($C$2:$C$201=C75)*($A$2:$A$201&lt;&gt;A75)*(IFERROR(INDEX('Required shifts'!$D$2:$D$101,MATCH($B$2:$B$201,'Required shifts'!$A$2:$A$101,0)),0)&lt;=INDEX('Required shifts'!$C$2:$C$101,MATCH(B75,'Required shifts'!$A$2:$A$101,0)))*(IFERROR(INDEX('Required shifts'!$D$2:$D$101,MATCH($B$2:$B$201,'Required shifts'!$A$2:$A$101,0)),0)&gt;INDEX('Required shifts'!$C$2:$C$101,MATCH(B75,'Required shifts'!$A$2:$A$101,0))-Settings!$B$3/24))&gt;0,"Below "&amp;Settings!$B$3&amp;"h threshold","OK"))</f>
        <v/>
      </c>
      <c r="J75" s="5">
        <f>IF(A75="","",IF(COUNTIFS(Eligibility!$A$2:$A$301,C75,Eligibility!$B$2:$B$301,"Skill",Eligibility!$C$2:$C$301,INDEX('Required shifts'!$F$2:$F$101,MATCH(B75,'Required shifts'!$A$2:$A$101,0)),Eligibility!$D$2:$D$301,"Current")&gt;0,"OK","Missing skill"))</f>
        <v/>
      </c>
      <c r="K75" s="5">
        <f>IF(A75="","",IF(COUNTIFS(Eligibility!$A$2:$A$301,C75,Eligibility!$B$2:$B$301,"Site permission",Eligibility!$C$2:$C$301,INDEX('Required shifts'!$G$2:$G$101,MATCH(B75,'Required shifts'!$A$2:$A$101,0)),Eligibility!$D$2:$D$301,"Current")&gt;0,"OK","Missing permission"))</f>
        <v/>
      </c>
      <c r="L75" s="5">
        <f>IF(A75="","",IF(COUNTIF(F75:K75,"&lt;&gt;OK")=0,"OK","CHECK - "&amp;TEXTJOIN("; ",TRUE,IF(F75:K75&lt;&gt;"OK",F75:K75,""))))</f>
        <v/>
      </c>
    </row>
    <row r="76">
      <c r="D76" s="5">
        <f>IFERROR(INDEX(People!$B$2:$B$101,MATCH(C76,People!$A$2:$A$101,0)),"")</f>
        <v/>
      </c>
      <c r="E76" s="5">
        <f>IFERROR((INDEX('Required shifts'!$D$2:$D$101,MATCH(B76,'Required shifts'!$A$2:$A$101,0))-INDEX('Required shifts'!$C$2:$C$101,MATCH(B76,'Required shifts'!$A$2:$A$101,0)))*24,"")</f>
        <v/>
      </c>
      <c r="F76" s="5">
        <f>IF(A76="","",IF(COUNTIF('Required shifts'!$A$2:$A$101,B76)=0,"Unknown shift",IF(COUNTIF(People!$A$2:$A$101,C76)=0,"Unknown worker","OK")))</f>
        <v/>
      </c>
      <c r="G76" s="5">
        <f>IF(A76="","",IF(COUNTIFS(Availability!$A$2:$A$201,C76,Availability!$B$2:$B$201,"&lt;="&amp;INDEX('Required shifts'!$C$2:$C$101,MATCH(B76,'Required shifts'!$A$2:$A$101,0)),Availability!$C$2:$C$201,"&gt;="&amp;INDEX('Required shifts'!$D$2:$D$101,MATCH(B76,'Required shifts'!$A$2:$A$101,0)),Availability!$D$2:$D$201,"Available")&gt;0,"OK","Not available"))</f>
        <v/>
      </c>
      <c r="H76" s="5">
        <f>IF(A76="","",IF(SUMPRODUCT(($C$2:$C$201=C76)*($A$2:$A$201&lt;&gt;A76)*(IFERROR(INDEX('Required shifts'!$C$2:$C$101,MATCH($B$2:$B$201,'Required shifts'!$A$2:$A$101,0)),0)&lt;INDEX('Required shifts'!$D$2:$D$101,MATCH(B76,'Required shifts'!$A$2:$A$101,0)))*(IFERROR(INDEX('Required shifts'!$D$2:$D$101,MATCH($B$2:$B$201,'Required shifts'!$A$2:$A$101,0)),0)&gt;INDEX('Required shifts'!$C$2:$C$101,MATCH(B76,'Required shifts'!$A$2:$A$101,0))))&gt;0,"Overlap","OK"))</f>
        <v/>
      </c>
      <c r="I76" s="5">
        <f>IF(A76="","",IF(SUMPRODUCT(($C$2:$C$201=C76)*($A$2:$A$201&lt;&gt;A76)*(IFERROR(INDEX('Required shifts'!$D$2:$D$101,MATCH($B$2:$B$201,'Required shifts'!$A$2:$A$101,0)),0)&lt;=INDEX('Required shifts'!$C$2:$C$101,MATCH(B76,'Required shifts'!$A$2:$A$101,0)))*(IFERROR(INDEX('Required shifts'!$D$2:$D$101,MATCH($B$2:$B$201,'Required shifts'!$A$2:$A$101,0)),0)&gt;INDEX('Required shifts'!$C$2:$C$101,MATCH(B76,'Required shifts'!$A$2:$A$101,0))-Settings!$B$3/24))&gt;0,"Below "&amp;Settings!$B$3&amp;"h threshold","OK"))</f>
        <v/>
      </c>
      <c r="J76" s="5">
        <f>IF(A76="","",IF(COUNTIFS(Eligibility!$A$2:$A$301,C76,Eligibility!$B$2:$B$301,"Skill",Eligibility!$C$2:$C$301,INDEX('Required shifts'!$F$2:$F$101,MATCH(B76,'Required shifts'!$A$2:$A$101,0)),Eligibility!$D$2:$D$301,"Current")&gt;0,"OK","Missing skill"))</f>
        <v/>
      </c>
      <c r="K76" s="5">
        <f>IF(A76="","",IF(COUNTIFS(Eligibility!$A$2:$A$301,C76,Eligibility!$B$2:$B$301,"Site permission",Eligibility!$C$2:$C$301,INDEX('Required shifts'!$G$2:$G$101,MATCH(B76,'Required shifts'!$A$2:$A$101,0)),Eligibility!$D$2:$D$301,"Current")&gt;0,"OK","Missing permission"))</f>
        <v/>
      </c>
      <c r="L76" s="5">
        <f>IF(A76="","",IF(COUNTIF(F76:K76,"&lt;&gt;OK")=0,"OK","CHECK - "&amp;TEXTJOIN("; ",TRUE,IF(F76:K76&lt;&gt;"OK",F76:K76,""))))</f>
        <v/>
      </c>
    </row>
    <row r="77">
      <c r="D77" s="5">
        <f>IFERROR(INDEX(People!$B$2:$B$101,MATCH(C77,People!$A$2:$A$101,0)),"")</f>
        <v/>
      </c>
      <c r="E77" s="5">
        <f>IFERROR((INDEX('Required shifts'!$D$2:$D$101,MATCH(B77,'Required shifts'!$A$2:$A$101,0))-INDEX('Required shifts'!$C$2:$C$101,MATCH(B77,'Required shifts'!$A$2:$A$101,0)))*24,"")</f>
        <v/>
      </c>
      <c r="F77" s="5">
        <f>IF(A77="","",IF(COUNTIF('Required shifts'!$A$2:$A$101,B77)=0,"Unknown shift",IF(COUNTIF(People!$A$2:$A$101,C77)=0,"Unknown worker","OK")))</f>
        <v/>
      </c>
      <c r="G77" s="5">
        <f>IF(A77="","",IF(COUNTIFS(Availability!$A$2:$A$201,C77,Availability!$B$2:$B$201,"&lt;="&amp;INDEX('Required shifts'!$C$2:$C$101,MATCH(B77,'Required shifts'!$A$2:$A$101,0)),Availability!$C$2:$C$201,"&gt;="&amp;INDEX('Required shifts'!$D$2:$D$101,MATCH(B77,'Required shifts'!$A$2:$A$101,0)),Availability!$D$2:$D$201,"Available")&gt;0,"OK","Not available"))</f>
        <v/>
      </c>
      <c r="H77" s="5">
        <f>IF(A77="","",IF(SUMPRODUCT(($C$2:$C$201=C77)*($A$2:$A$201&lt;&gt;A77)*(IFERROR(INDEX('Required shifts'!$C$2:$C$101,MATCH($B$2:$B$201,'Required shifts'!$A$2:$A$101,0)),0)&lt;INDEX('Required shifts'!$D$2:$D$101,MATCH(B77,'Required shifts'!$A$2:$A$101,0)))*(IFERROR(INDEX('Required shifts'!$D$2:$D$101,MATCH($B$2:$B$201,'Required shifts'!$A$2:$A$101,0)),0)&gt;INDEX('Required shifts'!$C$2:$C$101,MATCH(B77,'Required shifts'!$A$2:$A$101,0))))&gt;0,"Overlap","OK"))</f>
        <v/>
      </c>
      <c r="I77" s="5">
        <f>IF(A77="","",IF(SUMPRODUCT(($C$2:$C$201=C77)*($A$2:$A$201&lt;&gt;A77)*(IFERROR(INDEX('Required shifts'!$D$2:$D$101,MATCH($B$2:$B$201,'Required shifts'!$A$2:$A$101,0)),0)&lt;=INDEX('Required shifts'!$C$2:$C$101,MATCH(B77,'Required shifts'!$A$2:$A$101,0)))*(IFERROR(INDEX('Required shifts'!$D$2:$D$101,MATCH($B$2:$B$201,'Required shifts'!$A$2:$A$101,0)),0)&gt;INDEX('Required shifts'!$C$2:$C$101,MATCH(B77,'Required shifts'!$A$2:$A$101,0))-Settings!$B$3/24))&gt;0,"Below "&amp;Settings!$B$3&amp;"h threshold","OK"))</f>
        <v/>
      </c>
      <c r="J77" s="5">
        <f>IF(A77="","",IF(COUNTIFS(Eligibility!$A$2:$A$301,C77,Eligibility!$B$2:$B$301,"Skill",Eligibility!$C$2:$C$301,INDEX('Required shifts'!$F$2:$F$101,MATCH(B77,'Required shifts'!$A$2:$A$101,0)),Eligibility!$D$2:$D$301,"Current")&gt;0,"OK","Missing skill"))</f>
        <v/>
      </c>
      <c r="K77" s="5">
        <f>IF(A77="","",IF(COUNTIFS(Eligibility!$A$2:$A$301,C77,Eligibility!$B$2:$B$301,"Site permission",Eligibility!$C$2:$C$301,INDEX('Required shifts'!$G$2:$G$101,MATCH(B77,'Required shifts'!$A$2:$A$101,0)),Eligibility!$D$2:$D$301,"Current")&gt;0,"OK","Missing permission"))</f>
        <v/>
      </c>
      <c r="L77" s="5">
        <f>IF(A77="","",IF(COUNTIF(F77:K77,"&lt;&gt;OK")=0,"OK","CHECK - "&amp;TEXTJOIN("; ",TRUE,IF(F77:K77&lt;&gt;"OK",F77:K77,""))))</f>
        <v/>
      </c>
    </row>
    <row r="78">
      <c r="D78" s="5">
        <f>IFERROR(INDEX(People!$B$2:$B$101,MATCH(C78,People!$A$2:$A$101,0)),"")</f>
        <v/>
      </c>
      <c r="E78" s="5">
        <f>IFERROR((INDEX('Required shifts'!$D$2:$D$101,MATCH(B78,'Required shifts'!$A$2:$A$101,0))-INDEX('Required shifts'!$C$2:$C$101,MATCH(B78,'Required shifts'!$A$2:$A$101,0)))*24,"")</f>
        <v/>
      </c>
      <c r="F78" s="5">
        <f>IF(A78="","",IF(COUNTIF('Required shifts'!$A$2:$A$101,B78)=0,"Unknown shift",IF(COUNTIF(People!$A$2:$A$101,C78)=0,"Unknown worker","OK")))</f>
        <v/>
      </c>
      <c r="G78" s="5">
        <f>IF(A78="","",IF(COUNTIFS(Availability!$A$2:$A$201,C78,Availability!$B$2:$B$201,"&lt;="&amp;INDEX('Required shifts'!$C$2:$C$101,MATCH(B78,'Required shifts'!$A$2:$A$101,0)),Availability!$C$2:$C$201,"&gt;="&amp;INDEX('Required shifts'!$D$2:$D$101,MATCH(B78,'Required shifts'!$A$2:$A$101,0)),Availability!$D$2:$D$201,"Available")&gt;0,"OK","Not available"))</f>
        <v/>
      </c>
      <c r="H78" s="5">
        <f>IF(A78="","",IF(SUMPRODUCT(($C$2:$C$201=C78)*($A$2:$A$201&lt;&gt;A78)*(IFERROR(INDEX('Required shifts'!$C$2:$C$101,MATCH($B$2:$B$201,'Required shifts'!$A$2:$A$101,0)),0)&lt;INDEX('Required shifts'!$D$2:$D$101,MATCH(B78,'Required shifts'!$A$2:$A$101,0)))*(IFERROR(INDEX('Required shifts'!$D$2:$D$101,MATCH($B$2:$B$201,'Required shifts'!$A$2:$A$101,0)),0)&gt;INDEX('Required shifts'!$C$2:$C$101,MATCH(B78,'Required shifts'!$A$2:$A$101,0))))&gt;0,"Overlap","OK"))</f>
        <v/>
      </c>
      <c r="I78" s="5">
        <f>IF(A78="","",IF(SUMPRODUCT(($C$2:$C$201=C78)*($A$2:$A$201&lt;&gt;A78)*(IFERROR(INDEX('Required shifts'!$D$2:$D$101,MATCH($B$2:$B$201,'Required shifts'!$A$2:$A$101,0)),0)&lt;=INDEX('Required shifts'!$C$2:$C$101,MATCH(B78,'Required shifts'!$A$2:$A$101,0)))*(IFERROR(INDEX('Required shifts'!$D$2:$D$101,MATCH($B$2:$B$201,'Required shifts'!$A$2:$A$101,0)),0)&gt;INDEX('Required shifts'!$C$2:$C$101,MATCH(B78,'Required shifts'!$A$2:$A$101,0))-Settings!$B$3/24))&gt;0,"Below "&amp;Settings!$B$3&amp;"h threshold","OK"))</f>
        <v/>
      </c>
      <c r="J78" s="5">
        <f>IF(A78="","",IF(COUNTIFS(Eligibility!$A$2:$A$301,C78,Eligibility!$B$2:$B$301,"Skill",Eligibility!$C$2:$C$301,INDEX('Required shifts'!$F$2:$F$101,MATCH(B78,'Required shifts'!$A$2:$A$101,0)),Eligibility!$D$2:$D$301,"Current")&gt;0,"OK","Missing skill"))</f>
        <v/>
      </c>
      <c r="K78" s="5">
        <f>IF(A78="","",IF(COUNTIFS(Eligibility!$A$2:$A$301,C78,Eligibility!$B$2:$B$301,"Site permission",Eligibility!$C$2:$C$301,INDEX('Required shifts'!$G$2:$G$101,MATCH(B78,'Required shifts'!$A$2:$A$101,0)),Eligibility!$D$2:$D$301,"Current")&gt;0,"OK","Missing permission"))</f>
        <v/>
      </c>
      <c r="L78" s="5">
        <f>IF(A78="","",IF(COUNTIF(F78:K78,"&lt;&gt;OK")=0,"OK","CHECK - "&amp;TEXTJOIN("; ",TRUE,IF(F78:K78&lt;&gt;"OK",F78:K78,""))))</f>
        <v/>
      </c>
    </row>
    <row r="79">
      <c r="D79" s="5">
        <f>IFERROR(INDEX(People!$B$2:$B$101,MATCH(C79,People!$A$2:$A$101,0)),"")</f>
        <v/>
      </c>
      <c r="E79" s="5">
        <f>IFERROR((INDEX('Required shifts'!$D$2:$D$101,MATCH(B79,'Required shifts'!$A$2:$A$101,0))-INDEX('Required shifts'!$C$2:$C$101,MATCH(B79,'Required shifts'!$A$2:$A$101,0)))*24,"")</f>
        <v/>
      </c>
      <c r="F79" s="5">
        <f>IF(A79="","",IF(COUNTIF('Required shifts'!$A$2:$A$101,B79)=0,"Unknown shift",IF(COUNTIF(People!$A$2:$A$101,C79)=0,"Unknown worker","OK")))</f>
        <v/>
      </c>
      <c r="G79" s="5">
        <f>IF(A79="","",IF(COUNTIFS(Availability!$A$2:$A$201,C79,Availability!$B$2:$B$201,"&lt;="&amp;INDEX('Required shifts'!$C$2:$C$101,MATCH(B79,'Required shifts'!$A$2:$A$101,0)),Availability!$C$2:$C$201,"&gt;="&amp;INDEX('Required shifts'!$D$2:$D$101,MATCH(B79,'Required shifts'!$A$2:$A$101,0)),Availability!$D$2:$D$201,"Available")&gt;0,"OK","Not available"))</f>
        <v/>
      </c>
      <c r="H79" s="5">
        <f>IF(A79="","",IF(SUMPRODUCT(($C$2:$C$201=C79)*($A$2:$A$201&lt;&gt;A79)*(IFERROR(INDEX('Required shifts'!$C$2:$C$101,MATCH($B$2:$B$201,'Required shifts'!$A$2:$A$101,0)),0)&lt;INDEX('Required shifts'!$D$2:$D$101,MATCH(B79,'Required shifts'!$A$2:$A$101,0)))*(IFERROR(INDEX('Required shifts'!$D$2:$D$101,MATCH($B$2:$B$201,'Required shifts'!$A$2:$A$101,0)),0)&gt;INDEX('Required shifts'!$C$2:$C$101,MATCH(B79,'Required shifts'!$A$2:$A$101,0))))&gt;0,"Overlap","OK"))</f>
        <v/>
      </c>
      <c r="I79" s="5">
        <f>IF(A79="","",IF(SUMPRODUCT(($C$2:$C$201=C79)*($A$2:$A$201&lt;&gt;A79)*(IFERROR(INDEX('Required shifts'!$D$2:$D$101,MATCH($B$2:$B$201,'Required shifts'!$A$2:$A$101,0)),0)&lt;=INDEX('Required shifts'!$C$2:$C$101,MATCH(B79,'Required shifts'!$A$2:$A$101,0)))*(IFERROR(INDEX('Required shifts'!$D$2:$D$101,MATCH($B$2:$B$201,'Required shifts'!$A$2:$A$101,0)),0)&gt;INDEX('Required shifts'!$C$2:$C$101,MATCH(B79,'Required shifts'!$A$2:$A$101,0))-Settings!$B$3/24))&gt;0,"Below "&amp;Settings!$B$3&amp;"h threshold","OK"))</f>
        <v/>
      </c>
      <c r="J79" s="5">
        <f>IF(A79="","",IF(COUNTIFS(Eligibility!$A$2:$A$301,C79,Eligibility!$B$2:$B$301,"Skill",Eligibility!$C$2:$C$301,INDEX('Required shifts'!$F$2:$F$101,MATCH(B79,'Required shifts'!$A$2:$A$101,0)),Eligibility!$D$2:$D$301,"Current")&gt;0,"OK","Missing skill"))</f>
        <v/>
      </c>
      <c r="K79" s="5">
        <f>IF(A79="","",IF(COUNTIFS(Eligibility!$A$2:$A$301,C79,Eligibility!$B$2:$B$301,"Site permission",Eligibility!$C$2:$C$301,INDEX('Required shifts'!$G$2:$G$101,MATCH(B79,'Required shifts'!$A$2:$A$101,0)),Eligibility!$D$2:$D$301,"Current")&gt;0,"OK","Missing permission"))</f>
        <v/>
      </c>
      <c r="L79" s="5">
        <f>IF(A79="","",IF(COUNTIF(F79:K79,"&lt;&gt;OK")=0,"OK","CHECK - "&amp;TEXTJOIN("; ",TRUE,IF(F79:K79&lt;&gt;"OK",F79:K79,""))))</f>
        <v/>
      </c>
    </row>
    <row r="80">
      <c r="D80" s="5">
        <f>IFERROR(INDEX(People!$B$2:$B$101,MATCH(C80,People!$A$2:$A$101,0)),"")</f>
        <v/>
      </c>
      <c r="E80" s="5">
        <f>IFERROR((INDEX('Required shifts'!$D$2:$D$101,MATCH(B80,'Required shifts'!$A$2:$A$101,0))-INDEX('Required shifts'!$C$2:$C$101,MATCH(B80,'Required shifts'!$A$2:$A$101,0)))*24,"")</f>
        <v/>
      </c>
      <c r="F80" s="5">
        <f>IF(A80="","",IF(COUNTIF('Required shifts'!$A$2:$A$101,B80)=0,"Unknown shift",IF(COUNTIF(People!$A$2:$A$101,C80)=0,"Unknown worker","OK")))</f>
        <v/>
      </c>
      <c r="G80" s="5">
        <f>IF(A80="","",IF(COUNTIFS(Availability!$A$2:$A$201,C80,Availability!$B$2:$B$201,"&lt;="&amp;INDEX('Required shifts'!$C$2:$C$101,MATCH(B80,'Required shifts'!$A$2:$A$101,0)),Availability!$C$2:$C$201,"&gt;="&amp;INDEX('Required shifts'!$D$2:$D$101,MATCH(B80,'Required shifts'!$A$2:$A$101,0)),Availability!$D$2:$D$201,"Available")&gt;0,"OK","Not available"))</f>
        <v/>
      </c>
      <c r="H80" s="5">
        <f>IF(A80="","",IF(SUMPRODUCT(($C$2:$C$201=C80)*($A$2:$A$201&lt;&gt;A80)*(IFERROR(INDEX('Required shifts'!$C$2:$C$101,MATCH($B$2:$B$201,'Required shifts'!$A$2:$A$101,0)),0)&lt;INDEX('Required shifts'!$D$2:$D$101,MATCH(B80,'Required shifts'!$A$2:$A$101,0)))*(IFERROR(INDEX('Required shifts'!$D$2:$D$101,MATCH($B$2:$B$201,'Required shifts'!$A$2:$A$101,0)),0)&gt;INDEX('Required shifts'!$C$2:$C$101,MATCH(B80,'Required shifts'!$A$2:$A$101,0))))&gt;0,"Overlap","OK"))</f>
        <v/>
      </c>
      <c r="I80" s="5">
        <f>IF(A80="","",IF(SUMPRODUCT(($C$2:$C$201=C80)*($A$2:$A$201&lt;&gt;A80)*(IFERROR(INDEX('Required shifts'!$D$2:$D$101,MATCH($B$2:$B$201,'Required shifts'!$A$2:$A$101,0)),0)&lt;=INDEX('Required shifts'!$C$2:$C$101,MATCH(B80,'Required shifts'!$A$2:$A$101,0)))*(IFERROR(INDEX('Required shifts'!$D$2:$D$101,MATCH($B$2:$B$201,'Required shifts'!$A$2:$A$101,0)),0)&gt;INDEX('Required shifts'!$C$2:$C$101,MATCH(B80,'Required shifts'!$A$2:$A$101,0))-Settings!$B$3/24))&gt;0,"Below "&amp;Settings!$B$3&amp;"h threshold","OK"))</f>
        <v/>
      </c>
      <c r="J80" s="5">
        <f>IF(A80="","",IF(COUNTIFS(Eligibility!$A$2:$A$301,C80,Eligibility!$B$2:$B$301,"Skill",Eligibility!$C$2:$C$301,INDEX('Required shifts'!$F$2:$F$101,MATCH(B80,'Required shifts'!$A$2:$A$101,0)),Eligibility!$D$2:$D$301,"Current")&gt;0,"OK","Missing skill"))</f>
        <v/>
      </c>
      <c r="K80" s="5">
        <f>IF(A80="","",IF(COUNTIFS(Eligibility!$A$2:$A$301,C80,Eligibility!$B$2:$B$301,"Site permission",Eligibility!$C$2:$C$301,INDEX('Required shifts'!$G$2:$G$101,MATCH(B80,'Required shifts'!$A$2:$A$101,0)),Eligibility!$D$2:$D$301,"Current")&gt;0,"OK","Missing permission"))</f>
        <v/>
      </c>
      <c r="L80" s="5">
        <f>IF(A80="","",IF(COUNTIF(F80:K80,"&lt;&gt;OK")=0,"OK","CHECK - "&amp;TEXTJOIN("; ",TRUE,IF(F80:K80&lt;&gt;"OK",F80:K80,""))))</f>
        <v/>
      </c>
    </row>
    <row r="81">
      <c r="D81" s="5">
        <f>IFERROR(INDEX(People!$B$2:$B$101,MATCH(C81,People!$A$2:$A$101,0)),"")</f>
        <v/>
      </c>
      <c r="E81" s="5">
        <f>IFERROR((INDEX('Required shifts'!$D$2:$D$101,MATCH(B81,'Required shifts'!$A$2:$A$101,0))-INDEX('Required shifts'!$C$2:$C$101,MATCH(B81,'Required shifts'!$A$2:$A$101,0)))*24,"")</f>
        <v/>
      </c>
      <c r="F81" s="5">
        <f>IF(A81="","",IF(COUNTIF('Required shifts'!$A$2:$A$101,B81)=0,"Unknown shift",IF(COUNTIF(People!$A$2:$A$101,C81)=0,"Unknown worker","OK")))</f>
        <v/>
      </c>
      <c r="G81" s="5">
        <f>IF(A81="","",IF(COUNTIFS(Availability!$A$2:$A$201,C81,Availability!$B$2:$B$201,"&lt;="&amp;INDEX('Required shifts'!$C$2:$C$101,MATCH(B81,'Required shifts'!$A$2:$A$101,0)),Availability!$C$2:$C$201,"&gt;="&amp;INDEX('Required shifts'!$D$2:$D$101,MATCH(B81,'Required shifts'!$A$2:$A$101,0)),Availability!$D$2:$D$201,"Available")&gt;0,"OK","Not available"))</f>
        <v/>
      </c>
      <c r="H81" s="5">
        <f>IF(A81="","",IF(SUMPRODUCT(($C$2:$C$201=C81)*($A$2:$A$201&lt;&gt;A81)*(IFERROR(INDEX('Required shifts'!$C$2:$C$101,MATCH($B$2:$B$201,'Required shifts'!$A$2:$A$101,0)),0)&lt;INDEX('Required shifts'!$D$2:$D$101,MATCH(B81,'Required shifts'!$A$2:$A$101,0)))*(IFERROR(INDEX('Required shifts'!$D$2:$D$101,MATCH($B$2:$B$201,'Required shifts'!$A$2:$A$101,0)),0)&gt;INDEX('Required shifts'!$C$2:$C$101,MATCH(B81,'Required shifts'!$A$2:$A$101,0))))&gt;0,"Overlap","OK"))</f>
        <v/>
      </c>
      <c r="I81" s="5">
        <f>IF(A81="","",IF(SUMPRODUCT(($C$2:$C$201=C81)*($A$2:$A$201&lt;&gt;A81)*(IFERROR(INDEX('Required shifts'!$D$2:$D$101,MATCH($B$2:$B$201,'Required shifts'!$A$2:$A$101,0)),0)&lt;=INDEX('Required shifts'!$C$2:$C$101,MATCH(B81,'Required shifts'!$A$2:$A$101,0)))*(IFERROR(INDEX('Required shifts'!$D$2:$D$101,MATCH($B$2:$B$201,'Required shifts'!$A$2:$A$101,0)),0)&gt;INDEX('Required shifts'!$C$2:$C$101,MATCH(B81,'Required shifts'!$A$2:$A$101,0))-Settings!$B$3/24))&gt;0,"Below "&amp;Settings!$B$3&amp;"h threshold","OK"))</f>
        <v/>
      </c>
      <c r="J81" s="5">
        <f>IF(A81="","",IF(COUNTIFS(Eligibility!$A$2:$A$301,C81,Eligibility!$B$2:$B$301,"Skill",Eligibility!$C$2:$C$301,INDEX('Required shifts'!$F$2:$F$101,MATCH(B81,'Required shifts'!$A$2:$A$101,0)),Eligibility!$D$2:$D$301,"Current")&gt;0,"OK","Missing skill"))</f>
        <v/>
      </c>
      <c r="K81" s="5">
        <f>IF(A81="","",IF(COUNTIFS(Eligibility!$A$2:$A$301,C81,Eligibility!$B$2:$B$301,"Site permission",Eligibility!$C$2:$C$301,INDEX('Required shifts'!$G$2:$G$101,MATCH(B81,'Required shifts'!$A$2:$A$101,0)),Eligibility!$D$2:$D$301,"Current")&gt;0,"OK","Missing permission"))</f>
        <v/>
      </c>
      <c r="L81" s="5">
        <f>IF(A81="","",IF(COUNTIF(F81:K81,"&lt;&gt;OK")=0,"OK","CHECK - "&amp;TEXTJOIN("; ",TRUE,IF(F81:K81&lt;&gt;"OK",F81:K81,""))))</f>
        <v/>
      </c>
    </row>
    <row r="82">
      <c r="D82" s="5">
        <f>IFERROR(INDEX(People!$B$2:$B$101,MATCH(C82,People!$A$2:$A$101,0)),"")</f>
        <v/>
      </c>
      <c r="E82" s="5">
        <f>IFERROR((INDEX('Required shifts'!$D$2:$D$101,MATCH(B82,'Required shifts'!$A$2:$A$101,0))-INDEX('Required shifts'!$C$2:$C$101,MATCH(B82,'Required shifts'!$A$2:$A$101,0)))*24,"")</f>
        <v/>
      </c>
      <c r="F82" s="5">
        <f>IF(A82="","",IF(COUNTIF('Required shifts'!$A$2:$A$101,B82)=0,"Unknown shift",IF(COUNTIF(People!$A$2:$A$101,C82)=0,"Unknown worker","OK")))</f>
        <v/>
      </c>
      <c r="G82" s="5">
        <f>IF(A82="","",IF(COUNTIFS(Availability!$A$2:$A$201,C82,Availability!$B$2:$B$201,"&lt;="&amp;INDEX('Required shifts'!$C$2:$C$101,MATCH(B82,'Required shifts'!$A$2:$A$101,0)),Availability!$C$2:$C$201,"&gt;="&amp;INDEX('Required shifts'!$D$2:$D$101,MATCH(B82,'Required shifts'!$A$2:$A$101,0)),Availability!$D$2:$D$201,"Available")&gt;0,"OK","Not available"))</f>
        <v/>
      </c>
      <c r="H82" s="5">
        <f>IF(A82="","",IF(SUMPRODUCT(($C$2:$C$201=C82)*($A$2:$A$201&lt;&gt;A82)*(IFERROR(INDEX('Required shifts'!$C$2:$C$101,MATCH($B$2:$B$201,'Required shifts'!$A$2:$A$101,0)),0)&lt;INDEX('Required shifts'!$D$2:$D$101,MATCH(B82,'Required shifts'!$A$2:$A$101,0)))*(IFERROR(INDEX('Required shifts'!$D$2:$D$101,MATCH($B$2:$B$201,'Required shifts'!$A$2:$A$101,0)),0)&gt;INDEX('Required shifts'!$C$2:$C$101,MATCH(B82,'Required shifts'!$A$2:$A$101,0))))&gt;0,"Overlap","OK"))</f>
        <v/>
      </c>
      <c r="I82" s="5">
        <f>IF(A82="","",IF(SUMPRODUCT(($C$2:$C$201=C82)*($A$2:$A$201&lt;&gt;A82)*(IFERROR(INDEX('Required shifts'!$D$2:$D$101,MATCH($B$2:$B$201,'Required shifts'!$A$2:$A$101,0)),0)&lt;=INDEX('Required shifts'!$C$2:$C$101,MATCH(B82,'Required shifts'!$A$2:$A$101,0)))*(IFERROR(INDEX('Required shifts'!$D$2:$D$101,MATCH($B$2:$B$201,'Required shifts'!$A$2:$A$101,0)),0)&gt;INDEX('Required shifts'!$C$2:$C$101,MATCH(B82,'Required shifts'!$A$2:$A$101,0))-Settings!$B$3/24))&gt;0,"Below "&amp;Settings!$B$3&amp;"h threshold","OK"))</f>
        <v/>
      </c>
      <c r="J82" s="5">
        <f>IF(A82="","",IF(COUNTIFS(Eligibility!$A$2:$A$301,C82,Eligibility!$B$2:$B$301,"Skill",Eligibility!$C$2:$C$301,INDEX('Required shifts'!$F$2:$F$101,MATCH(B82,'Required shifts'!$A$2:$A$101,0)),Eligibility!$D$2:$D$301,"Current")&gt;0,"OK","Missing skill"))</f>
        <v/>
      </c>
      <c r="K82" s="5">
        <f>IF(A82="","",IF(COUNTIFS(Eligibility!$A$2:$A$301,C82,Eligibility!$B$2:$B$301,"Site permission",Eligibility!$C$2:$C$301,INDEX('Required shifts'!$G$2:$G$101,MATCH(B82,'Required shifts'!$A$2:$A$101,0)),Eligibility!$D$2:$D$301,"Current")&gt;0,"OK","Missing permission"))</f>
        <v/>
      </c>
      <c r="L82" s="5">
        <f>IF(A82="","",IF(COUNTIF(F82:K82,"&lt;&gt;OK")=0,"OK","CHECK - "&amp;TEXTJOIN("; ",TRUE,IF(F82:K82&lt;&gt;"OK",F82:K82,""))))</f>
        <v/>
      </c>
    </row>
    <row r="83">
      <c r="D83" s="5">
        <f>IFERROR(INDEX(People!$B$2:$B$101,MATCH(C83,People!$A$2:$A$101,0)),"")</f>
        <v/>
      </c>
      <c r="E83" s="5">
        <f>IFERROR((INDEX('Required shifts'!$D$2:$D$101,MATCH(B83,'Required shifts'!$A$2:$A$101,0))-INDEX('Required shifts'!$C$2:$C$101,MATCH(B83,'Required shifts'!$A$2:$A$101,0)))*24,"")</f>
        <v/>
      </c>
      <c r="F83" s="5">
        <f>IF(A83="","",IF(COUNTIF('Required shifts'!$A$2:$A$101,B83)=0,"Unknown shift",IF(COUNTIF(People!$A$2:$A$101,C83)=0,"Unknown worker","OK")))</f>
        <v/>
      </c>
      <c r="G83" s="5">
        <f>IF(A83="","",IF(COUNTIFS(Availability!$A$2:$A$201,C83,Availability!$B$2:$B$201,"&lt;="&amp;INDEX('Required shifts'!$C$2:$C$101,MATCH(B83,'Required shifts'!$A$2:$A$101,0)),Availability!$C$2:$C$201,"&gt;="&amp;INDEX('Required shifts'!$D$2:$D$101,MATCH(B83,'Required shifts'!$A$2:$A$101,0)),Availability!$D$2:$D$201,"Available")&gt;0,"OK","Not available"))</f>
        <v/>
      </c>
      <c r="H83" s="5">
        <f>IF(A83="","",IF(SUMPRODUCT(($C$2:$C$201=C83)*($A$2:$A$201&lt;&gt;A83)*(IFERROR(INDEX('Required shifts'!$C$2:$C$101,MATCH($B$2:$B$201,'Required shifts'!$A$2:$A$101,0)),0)&lt;INDEX('Required shifts'!$D$2:$D$101,MATCH(B83,'Required shifts'!$A$2:$A$101,0)))*(IFERROR(INDEX('Required shifts'!$D$2:$D$101,MATCH($B$2:$B$201,'Required shifts'!$A$2:$A$101,0)),0)&gt;INDEX('Required shifts'!$C$2:$C$101,MATCH(B83,'Required shifts'!$A$2:$A$101,0))))&gt;0,"Overlap","OK"))</f>
        <v/>
      </c>
      <c r="I83" s="5">
        <f>IF(A83="","",IF(SUMPRODUCT(($C$2:$C$201=C83)*($A$2:$A$201&lt;&gt;A83)*(IFERROR(INDEX('Required shifts'!$D$2:$D$101,MATCH($B$2:$B$201,'Required shifts'!$A$2:$A$101,0)),0)&lt;=INDEX('Required shifts'!$C$2:$C$101,MATCH(B83,'Required shifts'!$A$2:$A$101,0)))*(IFERROR(INDEX('Required shifts'!$D$2:$D$101,MATCH($B$2:$B$201,'Required shifts'!$A$2:$A$101,0)),0)&gt;INDEX('Required shifts'!$C$2:$C$101,MATCH(B83,'Required shifts'!$A$2:$A$101,0))-Settings!$B$3/24))&gt;0,"Below "&amp;Settings!$B$3&amp;"h threshold","OK"))</f>
        <v/>
      </c>
      <c r="J83" s="5">
        <f>IF(A83="","",IF(COUNTIFS(Eligibility!$A$2:$A$301,C83,Eligibility!$B$2:$B$301,"Skill",Eligibility!$C$2:$C$301,INDEX('Required shifts'!$F$2:$F$101,MATCH(B83,'Required shifts'!$A$2:$A$101,0)),Eligibility!$D$2:$D$301,"Current")&gt;0,"OK","Missing skill"))</f>
        <v/>
      </c>
      <c r="K83" s="5">
        <f>IF(A83="","",IF(COUNTIFS(Eligibility!$A$2:$A$301,C83,Eligibility!$B$2:$B$301,"Site permission",Eligibility!$C$2:$C$301,INDEX('Required shifts'!$G$2:$G$101,MATCH(B83,'Required shifts'!$A$2:$A$101,0)),Eligibility!$D$2:$D$301,"Current")&gt;0,"OK","Missing permission"))</f>
        <v/>
      </c>
      <c r="L83" s="5">
        <f>IF(A83="","",IF(COUNTIF(F83:K83,"&lt;&gt;OK")=0,"OK","CHECK - "&amp;TEXTJOIN("; ",TRUE,IF(F83:K83&lt;&gt;"OK",F83:K83,""))))</f>
        <v/>
      </c>
    </row>
    <row r="84">
      <c r="D84" s="5">
        <f>IFERROR(INDEX(People!$B$2:$B$101,MATCH(C84,People!$A$2:$A$101,0)),"")</f>
        <v/>
      </c>
      <c r="E84" s="5">
        <f>IFERROR((INDEX('Required shifts'!$D$2:$D$101,MATCH(B84,'Required shifts'!$A$2:$A$101,0))-INDEX('Required shifts'!$C$2:$C$101,MATCH(B84,'Required shifts'!$A$2:$A$101,0)))*24,"")</f>
        <v/>
      </c>
      <c r="F84" s="5">
        <f>IF(A84="","",IF(COUNTIF('Required shifts'!$A$2:$A$101,B84)=0,"Unknown shift",IF(COUNTIF(People!$A$2:$A$101,C84)=0,"Unknown worker","OK")))</f>
        <v/>
      </c>
      <c r="G84" s="5">
        <f>IF(A84="","",IF(COUNTIFS(Availability!$A$2:$A$201,C84,Availability!$B$2:$B$201,"&lt;="&amp;INDEX('Required shifts'!$C$2:$C$101,MATCH(B84,'Required shifts'!$A$2:$A$101,0)),Availability!$C$2:$C$201,"&gt;="&amp;INDEX('Required shifts'!$D$2:$D$101,MATCH(B84,'Required shifts'!$A$2:$A$101,0)),Availability!$D$2:$D$201,"Available")&gt;0,"OK","Not available"))</f>
        <v/>
      </c>
      <c r="H84" s="5">
        <f>IF(A84="","",IF(SUMPRODUCT(($C$2:$C$201=C84)*($A$2:$A$201&lt;&gt;A84)*(IFERROR(INDEX('Required shifts'!$C$2:$C$101,MATCH($B$2:$B$201,'Required shifts'!$A$2:$A$101,0)),0)&lt;INDEX('Required shifts'!$D$2:$D$101,MATCH(B84,'Required shifts'!$A$2:$A$101,0)))*(IFERROR(INDEX('Required shifts'!$D$2:$D$101,MATCH($B$2:$B$201,'Required shifts'!$A$2:$A$101,0)),0)&gt;INDEX('Required shifts'!$C$2:$C$101,MATCH(B84,'Required shifts'!$A$2:$A$101,0))))&gt;0,"Overlap","OK"))</f>
        <v/>
      </c>
      <c r="I84" s="5">
        <f>IF(A84="","",IF(SUMPRODUCT(($C$2:$C$201=C84)*($A$2:$A$201&lt;&gt;A84)*(IFERROR(INDEX('Required shifts'!$D$2:$D$101,MATCH($B$2:$B$201,'Required shifts'!$A$2:$A$101,0)),0)&lt;=INDEX('Required shifts'!$C$2:$C$101,MATCH(B84,'Required shifts'!$A$2:$A$101,0)))*(IFERROR(INDEX('Required shifts'!$D$2:$D$101,MATCH($B$2:$B$201,'Required shifts'!$A$2:$A$101,0)),0)&gt;INDEX('Required shifts'!$C$2:$C$101,MATCH(B84,'Required shifts'!$A$2:$A$101,0))-Settings!$B$3/24))&gt;0,"Below "&amp;Settings!$B$3&amp;"h threshold","OK"))</f>
        <v/>
      </c>
      <c r="J84" s="5">
        <f>IF(A84="","",IF(COUNTIFS(Eligibility!$A$2:$A$301,C84,Eligibility!$B$2:$B$301,"Skill",Eligibility!$C$2:$C$301,INDEX('Required shifts'!$F$2:$F$101,MATCH(B84,'Required shifts'!$A$2:$A$101,0)),Eligibility!$D$2:$D$301,"Current")&gt;0,"OK","Missing skill"))</f>
        <v/>
      </c>
      <c r="K84" s="5">
        <f>IF(A84="","",IF(COUNTIFS(Eligibility!$A$2:$A$301,C84,Eligibility!$B$2:$B$301,"Site permission",Eligibility!$C$2:$C$301,INDEX('Required shifts'!$G$2:$G$101,MATCH(B84,'Required shifts'!$A$2:$A$101,0)),Eligibility!$D$2:$D$301,"Current")&gt;0,"OK","Missing permission"))</f>
        <v/>
      </c>
      <c r="L84" s="5">
        <f>IF(A84="","",IF(COUNTIF(F84:K84,"&lt;&gt;OK")=0,"OK","CHECK - "&amp;TEXTJOIN("; ",TRUE,IF(F84:K84&lt;&gt;"OK",F84:K84,""))))</f>
        <v/>
      </c>
    </row>
    <row r="85">
      <c r="D85" s="5">
        <f>IFERROR(INDEX(People!$B$2:$B$101,MATCH(C85,People!$A$2:$A$101,0)),"")</f>
        <v/>
      </c>
      <c r="E85" s="5">
        <f>IFERROR((INDEX('Required shifts'!$D$2:$D$101,MATCH(B85,'Required shifts'!$A$2:$A$101,0))-INDEX('Required shifts'!$C$2:$C$101,MATCH(B85,'Required shifts'!$A$2:$A$101,0)))*24,"")</f>
        <v/>
      </c>
      <c r="F85" s="5">
        <f>IF(A85="","",IF(COUNTIF('Required shifts'!$A$2:$A$101,B85)=0,"Unknown shift",IF(COUNTIF(People!$A$2:$A$101,C85)=0,"Unknown worker","OK")))</f>
        <v/>
      </c>
      <c r="G85" s="5">
        <f>IF(A85="","",IF(COUNTIFS(Availability!$A$2:$A$201,C85,Availability!$B$2:$B$201,"&lt;="&amp;INDEX('Required shifts'!$C$2:$C$101,MATCH(B85,'Required shifts'!$A$2:$A$101,0)),Availability!$C$2:$C$201,"&gt;="&amp;INDEX('Required shifts'!$D$2:$D$101,MATCH(B85,'Required shifts'!$A$2:$A$101,0)),Availability!$D$2:$D$201,"Available")&gt;0,"OK","Not available"))</f>
        <v/>
      </c>
      <c r="H85" s="5">
        <f>IF(A85="","",IF(SUMPRODUCT(($C$2:$C$201=C85)*($A$2:$A$201&lt;&gt;A85)*(IFERROR(INDEX('Required shifts'!$C$2:$C$101,MATCH($B$2:$B$201,'Required shifts'!$A$2:$A$101,0)),0)&lt;INDEX('Required shifts'!$D$2:$D$101,MATCH(B85,'Required shifts'!$A$2:$A$101,0)))*(IFERROR(INDEX('Required shifts'!$D$2:$D$101,MATCH($B$2:$B$201,'Required shifts'!$A$2:$A$101,0)),0)&gt;INDEX('Required shifts'!$C$2:$C$101,MATCH(B85,'Required shifts'!$A$2:$A$101,0))))&gt;0,"Overlap","OK"))</f>
        <v/>
      </c>
      <c r="I85" s="5">
        <f>IF(A85="","",IF(SUMPRODUCT(($C$2:$C$201=C85)*($A$2:$A$201&lt;&gt;A85)*(IFERROR(INDEX('Required shifts'!$D$2:$D$101,MATCH($B$2:$B$201,'Required shifts'!$A$2:$A$101,0)),0)&lt;=INDEX('Required shifts'!$C$2:$C$101,MATCH(B85,'Required shifts'!$A$2:$A$101,0)))*(IFERROR(INDEX('Required shifts'!$D$2:$D$101,MATCH($B$2:$B$201,'Required shifts'!$A$2:$A$101,0)),0)&gt;INDEX('Required shifts'!$C$2:$C$101,MATCH(B85,'Required shifts'!$A$2:$A$101,0))-Settings!$B$3/24))&gt;0,"Below "&amp;Settings!$B$3&amp;"h threshold","OK"))</f>
        <v/>
      </c>
      <c r="J85" s="5">
        <f>IF(A85="","",IF(COUNTIFS(Eligibility!$A$2:$A$301,C85,Eligibility!$B$2:$B$301,"Skill",Eligibility!$C$2:$C$301,INDEX('Required shifts'!$F$2:$F$101,MATCH(B85,'Required shifts'!$A$2:$A$101,0)),Eligibility!$D$2:$D$301,"Current")&gt;0,"OK","Missing skill"))</f>
        <v/>
      </c>
      <c r="K85" s="5">
        <f>IF(A85="","",IF(COUNTIFS(Eligibility!$A$2:$A$301,C85,Eligibility!$B$2:$B$301,"Site permission",Eligibility!$C$2:$C$301,INDEX('Required shifts'!$G$2:$G$101,MATCH(B85,'Required shifts'!$A$2:$A$101,0)),Eligibility!$D$2:$D$301,"Current")&gt;0,"OK","Missing permission"))</f>
        <v/>
      </c>
      <c r="L85" s="5">
        <f>IF(A85="","",IF(COUNTIF(F85:K85,"&lt;&gt;OK")=0,"OK","CHECK - "&amp;TEXTJOIN("; ",TRUE,IF(F85:K85&lt;&gt;"OK",F85:K85,""))))</f>
        <v/>
      </c>
    </row>
    <row r="86">
      <c r="D86" s="5">
        <f>IFERROR(INDEX(People!$B$2:$B$101,MATCH(C86,People!$A$2:$A$101,0)),"")</f>
        <v/>
      </c>
      <c r="E86" s="5">
        <f>IFERROR((INDEX('Required shifts'!$D$2:$D$101,MATCH(B86,'Required shifts'!$A$2:$A$101,0))-INDEX('Required shifts'!$C$2:$C$101,MATCH(B86,'Required shifts'!$A$2:$A$101,0)))*24,"")</f>
        <v/>
      </c>
      <c r="F86" s="5">
        <f>IF(A86="","",IF(COUNTIF('Required shifts'!$A$2:$A$101,B86)=0,"Unknown shift",IF(COUNTIF(People!$A$2:$A$101,C86)=0,"Unknown worker","OK")))</f>
        <v/>
      </c>
      <c r="G86" s="5">
        <f>IF(A86="","",IF(COUNTIFS(Availability!$A$2:$A$201,C86,Availability!$B$2:$B$201,"&lt;="&amp;INDEX('Required shifts'!$C$2:$C$101,MATCH(B86,'Required shifts'!$A$2:$A$101,0)),Availability!$C$2:$C$201,"&gt;="&amp;INDEX('Required shifts'!$D$2:$D$101,MATCH(B86,'Required shifts'!$A$2:$A$101,0)),Availability!$D$2:$D$201,"Available")&gt;0,"OK","Not available"))</f>
        <v/>
      </c>
      <c r="H86" s="5">
        <f>IF(A86="","",IF(SUMPRODUCT(($C$2:$C$201=C86)*($A$2:$A$201&lt;&gt;A86)*(IFERROR(INDEX('Required shifts'!$C$2:$C$101,MATCH($B$2:$B$201,'Required shifts'!$A$2:$A$101,0)),0)&lt;INDEX('Required shifts'!$D$2:$D$101,MATCH(B86,'Required shifts'!$A$2:$A$101,0)))*(IFERROR(INDEX('Required shifts'!$D$2:$D$101,MATCH($B$2:$B$201,'Required shifts'!$A$2:$A$101,0)),0)&gt;INDEX('Required shifts'!$C$2:$C$101,MATCH(B86,'Required shifts'!$A$2:$A$101,0))))&gt;0,"Overlap","OK"))</f>
        <v/>
      </c>
      <c r="I86" s="5">
        <f>IF(A86="","",IF(SUMPRODUCT(($C$2:$C$201=C86)*($A$2:$A$201&lt;&gt;A86)*(IFERROR(INDEX('Required shifts'!$D$2:$D$101,MATCH($B$2:$B$201,'Required shifts'!$A$2:$A$101,0)),0)&lt;=INDEX('Required shifts'!$C$2:$C$101,MATCH(B86,'Required shifts'!$A$2:$A$101,0)))*(IFERROR(INDEX('Required shifts'!$D$2:$D$101,MATCH($B$2:$B$201,'Required shifts'!$A$2:$A$101,0)),0)&gt;INDEX('Required shifts'!$C$2:$C$101,MATCH(B86,'Required shifts'!$A$2:$A$101,0))-Settings!$B$3/24))&gt;0,"Below "&amp;Settings!$B$3&amp;"h threshold","OK"))</f>
        <v/>
      </c>
      <c r="J86" s="5">
        <f>IF(A86="","",IF(COUNTIFS(Eligibility!$A$2:$A$301,C86,Eligibility!$B$2:$B$301,"Skill",Eligibility!$C$2:$C$301,INDEX('Required shifts'!$F$2:$F$101,MATCH(B86,'Required shifts'!$A$2:$A$101,0)),Eligibility!$D$2:$D$301,"Current")&gt;0,"OK","Missing skill"))</f>
        <v/>
      </c>
      <c r="K86" s="5">
        <f>IF(A86="","",IF(COUNTIFS(Eligibility!$A$2:$A$301,C86,Eligibility!$B$2:$B$301,"Site permission",Eligibility!$C$2:$C$301,INDEX('Required shifts'!$G$2:$G$101,MATCH(B86,'Required shifts'!$A$2:$A$101,0)),Eligibility!$D$2:$D$301,"Current")&gt;0,"OK","Missing permission"))</f>
        <v/>
      </c>
      <c r="L86" s="5">
        <f>IF(A86="","",IF(COUNTIF(F86:K86,"&lt;&gt;OK")=0,"OK","CHECK - "&amp;TEXTJOIN("; ",TRUE,IF(F86:K86&lt;&gt;"OK",F86:K86,""))))</f>
        <v/>
      </c>
    </row>
    <row r="87">
      <c r="D87" s="5">
        <f>IFERROR(INDEX(People!$B$2:$B$101,MATCH(C87,People!$A$2:$A$101,0)),"")</f>
        <v/>
      </c>
      <c r="E87" s="5">
        <f>IFERROR((INDEX('Required shifts'!$D$2:$D$101,MATCH(B87,'Required shifts'!$A$2:$A$101,0))-INDEX('Required shifts'!$C$2:$C$101,MATCH(B87,'Required shifts'!$A$2:$A$101,0)))*24,"")</f>
        <v/>
      </c>
      <c r="F87" s="5">
        <f>IF(A87="","",IF(COUNTIF('Required shifts'!$A$2:$A$101,B87)=0,"Unknown shift",IF(COUNTIF(People!$A$2:$A$101,C87)=0,"Unknown worker","OK")))</f>
        <v/>
      </c>
      <c r="G87" s="5">
        <f>IF(A87="","",IF(COUNTIFS(Availability!$A$2:$A$201,C87,Availability!$B$2:$B$201,"&lt;="&amp;INDEX('Required shifts'!$C$2:$C$101,MATCH(B87,'Required shifts'!$A$2:$A$101,0)),Availability!$C$2:$C$201,"&gt;="&amp;INDEX('Required shifts'!$D$2:$D$101,MATCH(B87,'Required shifts'!$A$2:$A$101,0)),Availability!$D$2:$D$201,"Available")&gt;0,"OK","Not available"))</f>
        <v/>
      </c>
      <c r="H87" s="5">
        <f>IF(A87="","",IF(SUMPRODUCT(($C$2:$C$201=C87)*($A$2:$A$201&lt;&gt;A87)*(IFERROR(INDEX('Required shifts'!$C$2:$C$101,MATCH($B$2:$B$201,'Required shifts'!$A$2:$A$101,0)),0)&lt;INDEX('Required shifts'!$D$2:$D$101,MATCH(B87,'Required shifts'!$A$2:$A$101,0)))*(IFERROR(INDEX('Required shifts'!$D$2:$D$101,MATCH($B$2:$B$201,'Required shifts'!$A$2:$A$101,0)),0)&gt;INDEX('Required shifts'!$C$2:$C$101,MATCH(B87,'Required shifts'!$A$2:$A$101,0))))&gt;0,"Overlap","OK"))</f>
        <v/>
      </c>
      <c r="I87" s="5">
        <f>IF(A87="","",IF(SUMPRODUCT(($C$2:$C$201=C87)*($A$2:$A$201&lt;&gt;A87)*(IFERROR(INDEX('Required shifts'!$D$2:$D$101,MATCH($B$2:$B$201,'Required shifts'!$A$2:$A$101,0)),0)&lt;=INDEX('Required shifts'!$C$2:$C$101,MATCH(B87,'Required shifts'!$A$2:$A$101,0)))*(IFERROR(INDEX('Required shifts'!$D$2:$D$101,MATCH($B$2:$B$201,'Required shifts'!$A$2:$A$101,0)),0)&gt;INDEX('Required shifts'!$C$2:$C$101,MATCH(B87,'Required shifts'!$A$2:$A$101,0))-Settings!$B$3/24))&gt;0,"Below "&amp;Settings!$B$3&amp;"h threshold","OK"))</f>
        <v/>
      </c>
      <c r="J87" s="5">
        <f>IF(A87="","",IF(COUNTIFS(Eligibility!$A$2:$A$301,C87,Eligibility!$B$2:$B$301,"Skill",Eligibility!$C$2:$C$301,INDEX('Required shifts'!$F$2:$F$101,MATCH(B87,'Required shifts'!$A$2:$A$101,0)),Eligibility!$D$2:$D$301,"Current")&gt;0,"OK","Missing skill"))</f>
        <v/>
      </c>
      <c r="K87" s="5">
        <f>IF(A87="","",IF(COUNTIFS(Eligibility!$A$2:$A$301,C87,Eligibility!$B$2:$B$301,"Site permission",Eligibility!$C$2:$C$301,INDEX('Required shifts'!$G$2:$G$101,MATCH(B87,'Required shifts'!$A$2:$A$101,0)),Eligibility!$D$2:$D$301,"Current")&gt;0,"OK","Missing permission"))</f>
        <v/>
      </c>
      <c r="L87" s="5">
        <f>IF(A87="","",IF(COUNTIF(F87:K87,"&lt;&gt;OK")=0,"OK","CHECK - "&amp;TEXTJOIN("; ",TRUE,IF(F87:K87&lt;&gt;"OK",F87:K87,""))))</f>
        <v/>
      </c>
    </row>
    <row r="88">
      <c r="D88" s="5">
        <f>IFERROR(INDEX(People!$B$2:$B$101,MATCH(C88,People!$A$2:$A$101,0)),"")</f>
        <v/>
      </c>
      <c r="E88" s="5">
        <f>IFERROR((INDEX('Required shifts'!$D$2:$D$101,MATCH(B88,'Required shifts'!$A$2:$A$101,0))-INDEX('Required shifts'!$C$2:$C$101,MATCH(B88,'Required shifts'!$A$2:$A$101,0)))*24,"")</f>
        <v/>
      </c>
      <c r="F88" s="5">
        <f>IF(A88="","",IF(COUNTIF('Required shifts'!$A$2:$A$101,B88)=0,"Unknown shift",IF(COUNTIF(People!$A$2:$A$101,C88)=0,"Unknown worker","OK")))</f>
        <v/>
      </c>
      <c r="G88" s="5">
        <f>IF(A88="","",IF(COUNTIFS(Availability!$A$2:$A$201,C88,Availability!$B$2:$B$201,"&lt;="&amp;INDEX('Required shifts'!$C$2:$C$101,MATCH(B88,'Required shifts'!$A$2:$A$101,0)),Availability!$C$2:$C$201,"&gt;="&amp;INDEX('Required shifts'!$D$2:$D$101,MATCH(B88,'Required shifts'!$A$2:$A$101,0)),Availability!$D$2:$D$201,"Available")&gt;0,"OK","Not available"))</f>
        <v/>
      </c>
      <c r="H88" s="5">
        <f>IF(A88="","",IF(SUMPRODUCT(($C$2:$C$201=C88)*($A$2:$A$201&lt;&gt;A88)*(IFERROR(INDEX('Required shifts'!$C$2:$C$101,MATCH($B$2:$B$201,'Required shifts'!$A$2:$A$101,0)),0)&lt;INDEX('Required shifts'!$D$2:$D$101,MATCH(B88,'Required shifts'!$A$2:$A$101,0)))*(IFERROR(INDEX('Required shifts'!$D$2:$D$101,MATCH($B$2:$B$201,'Required shifts'!$A$2:$A$101,0)),0)&gt;INDEX('Required shifts'!$C$2:$C$101,MATCH(B88,'Required shifts'!$A$2:$A$101,0))))&gt;0,"Overlap","OK"))</f>
        <v/>
      </c>
      <c r="I88" s="5">
        <f>IF(A88="","",IF(SUMPRODUCT(($C$2:$C$201=C88)*($A$2:$A$201&lt;&gt;A88)*(IFERROR(INDEX('Required shifts'!$D$2:$D$101,MATCH($B$2:$B$201,'Required shifts'!$A$2:$A$101,0)),0)&lt;=INDEX('Required shifts'!$C$2:$C$101,MATCH(B88,'Required shifts'!$A$2:$A$101,0)))*(IFERROR(INDEX('Required shifts'!$D$2:$D$101,MATCH($B$2:$B$201,'Required shifts'!$A$2:$A$101,0)),0)&gt;INDEX('Required shifts'!$C$2:$C$101,MATCH(B88,'Required shifts'!$A$2:$A$101,0))-Settings!$B$3/24))&gt;0,"Below "&amp;Settings!$B$3&amp;"h threshold","OK"))</f>
        <v/>
      </c>
      <c r="J88" s="5">
        <f>IF(A88="","",IF(COUNTIFS(Eligibility!$A$2:$A$301,C88,Eligibility!$B$2:$B$301,"Skill",Eligibility!$C$2:$C$301,INDEX('Required shifts'!$F$2:$F$101,MATCH(B88,'Required shifts'!$A$2:$A$101,0)),Eligibility!$D$2:$D$301,"Current")&gt;0,"OK","Missing skill"))</f>
        <v/>
      </c>
      <c r="K88" s="5">
        <f>IF(A88="","",IF(COUNTIFS(Eligibility!$A$2:$A$301,C88,Eligibility!$B$2:$B$301,"Site permission",Eligibility!$C$2:$C$301,INDEX('Required shifts'!$G$2:$G$101,MATCH(B88,'Required shifts'!$A$2:$A$101,0)),Eligibility!$D$2:$D$301,"Current")&gt;0,"OK","Missing permission"))</f>
        <v/>
      </c>
      <c r="L88" s="5">
        <f>IF(A88="","",IF(COUNTIF(F88:K88,"&lt;&gt;OK")=0,"OK","CHECK - "&amp;TEXTJOIN("; ",TRUE,IF(F88:K88&lt;&gt;"OK",F88:K88,""))))</f>
        <v/>
      </c>
    </row>
    <row r="89">
      <c r="D89" s="5">
        <f>IFERROR(INDEX(People!$B$2:$B$101,MATCH(C89,People!$A$2:$A$101,0)),"")</f>
        <v/>
      </c>
      <c r="E89" s="5">
        <f>IFERROR((INDEX('Required shifts'!$D$2:$D$101,MATCH(B89,'Required shifts'!$A$2:$A$101,0))-INDEX('Required shifts'!$C$2:$C$101,MATCH(B89,'Required shifts'!$A$2:$A$101,0)))*24,"")</f>
        <v/>
      </c>
      <c r="F89" s="5">
        <f>IF(A89="","",IF(COUNTIF('Required shifts'!$A$2:$A$101,B89)=0,"Unknown shift",IF(COUNTIF(People!$A$2:$A$101,C89)=0,"Unknown worker","OK")))</f>
        <v/>
      </c>
      <c r="G89" s="5">
        <f>IF(A89="","",IF(COUNTIFS(Availability!$A$2:$A$201,C89,Availability!$B$2:$B$201,"&lt;="&amp;INDEX('Required shifts'!$C$2:$C$101,MATCH(B89,'Required shifts'!$A$2:$A$101,0)),Availability!$C$2:$C$201,"&gt;="&amp;INDEX('Required shifts'!$D$2:$D$101,MATCH(B89,'Required shifts'!$A$2:$A$101,0)),Availability!$D$2:$D$201,"Available")&gt;0,"OK","Not available"))</f>
        <v/>
      </c>
      <c r="H89" s="5">
        <f>IF(A89="","",IF(SUMPRODUCT(($C$2:$C$201=C89)*($A$2:$A$201&lt;&gt;A89)*(IFERROR(INDEX('Required shifts'!$C$2:$C$101,MATCH($B$2:$B$201,'Required shifts'!$A$2:$A$101,0)),0)&lt;INDEX('Required shifts'!$D$2:$D$101,MATCH(B89,'Required shifts'!$A$2:$A$101,0)))*(IFERROR(INDEX('Required shifts'!$D$2:$D$101,MATCH($B$2:$B$201,'Required shifts'!$A$2:$A$101,0)),0)&gt;INDEX('Required shifts'!$C$2:$C$101,MATCH(B89,'Required shifts'!$A$2:$A$101,0))))&gt;0,"Overlap","OK"))</f>
        <v/>
      </c>
      <c r="I89" s="5">
        <f>IF(A89="","",IF(SUMPRODUCT(($C$2:$C$201=C89)*($A$2:$A$201&lt;&gt;A89)*(IFERROR(INDEX('Required shifts'!$D$2:$D$101,MATCH($B$2:$B$201,'Required shifts'!$A$2:$A$101,0)),0)&lt;=INDEX('Required shifts'!$C$2:$C$101,MATCH(B89,'Required shifts'!$A$2:$A$101,0)))*(IFERROR(INDEX('Required shifts'!$D$2:$D$101,MATCH($B$2:$B$201,'Required shifts'!$A$2:$A$101,0)),0)&gt;INDEX('Required shifts'!$C$2:$C$101,MATCH(B89,'Required shifts'!$A$2:$A$101,0))-Settings!$B$3/24))&gt;0,"Below "&amp;Settings!$B$3&amp;"h threshold","OK"))</f>
        <v/>
      </c>
      <c r="J89" s="5">
        <f>IF(A89="","",IF(COUNTIFS(Eligibility!$A$2:$A$301,C89,Eligibility!$B$2:$B$301,"Skill",Eligibility!$C$2:$C$301,INDEX('Required shifts'!$F$2:$F$101,MATCH(B89,'Required shifts'!$A$2:$A$101,0)),Eligibility!$D$2:$D$301,"Current")&gt;0,"OK","Missing skill"))</f>
        <v/>
      </c>
      <c r="K89" s="5">
        <f>IF(A89="","",IF(COUNTIFS(Eligibility!$A$2:$A$301,C89,Eligibility!$B$2:$B$301,"Site permission",Eligibility!$C$2:$C$301,INDEX('Required shifts'!$G$2:$G$101,MATCH(B89,'Required shifts'!$A$2:$A$101,0)),Eligibility!$D$2:$D$301,"Current")&gt;0,"OK","Missing permission"))</f>
        <v/>
      </c>
      <c r="L89" s="5">
        <f>IF(A89="","",IF(COUNTIF(F89:K89,"&lt;&gt;OK")=0,"OK","CHECK - "&amp;TEXTJOIN("; ",TRUE,IF(F89:K89&lt;&gt;"OK",F89:K89,""))))</f>
        <v/>
      </c>
    </row>
    <row r="90">
      <c r="D90" s="5">
        <f>IFERROR(INDEX(People!$B$2:$B$101,MATCH(C90,People!$A$2:$A$101,0)),"")</f>
        <v/>
      </c>
      <c r="E90" s="5">
        <f>IFERROR((INDEX('Required shifts'!$D$2:$D$101,MATCH(B90,'Required shifts'!$A$2:$A$101,0))-INDEX('Required shifts'!$C$2:$C$101,MATCH(B90,'Required shifts'!$A$2:$A$101,0)))*24,"")</f>
        <v/>
      </c>
      <c r="F90" s="5">
        <f>IF(A90="","",IF(COUNTIF('Required shifts'!$A$2:$A$101,B90)=0,"Unknown shift",IF(COUNTIF(People!$A$2:$A$101,C90)=0,"Unknown worker","OK")))</f>
        <v/>
      </c>
      <c r="G90" s="5">
        <f>IF(A90="","",IF(COUNTIFS(Availability!$A$2:$A$201,C90,Availability!$B$2:$B$201,"&lt;="&amp;INDEX('Required shifts'!$C$2:$C$101,MATCH(B90,'Required shifts'!$A$2:$A$101,0)),Availability!$C$2:$C$201,"&gt;="&amp;INDEX('Required shifts'!$D$2:$D$101,MATCH(B90,'Required shifts'!$A$2:$A$101,0)),Availability!$D$2:$D$201,"Available")&gt;0,"OK","Not available"))</f>
        <v/>
      </c>
      <c r="H90" s="5">
        <f>IF(A90="","",IF(SUMPRODUCT(($C$2:$C$201=C90)*($A$2:$A$201&lt;&gt;A90)*(IFERROR(INDEX('Required shifts'!$C$2:$C$101,MATCH($B$2:$B$201,'Required shifts'!$A$2:$A$101,0)),0)&lt;INDEX('Required shifts'!$D$2:$D$101,MATCH(B90,'Required shifts'!$A$2:$A$101,0)))*(IFERROR(INDEX('Required shifts'!$D$2:$D$101,MATCH($B$2:$B$201,'Required shifts'!$A$2:$A$101,0)),0)&gt;INDEX('Required shifts'!$C$2:$C$101,MATCH(B90,'Required shifts'!$A$2:$A$101,0))))&gt;0,"Overlap","OK"))</f>
        <v/>
      </c>
      <c r="I90" s="5">
        <f>IF(A90="","",IF(SUMPRODUCT(($C$2:$C$201=C90)*($A$2:$A$201&lt;&gt;A90)*(IFERROR(INDEX('Required shifts'!$D$2:$D$101,MATCH($B$2:$B$201,'Required shifts'!$A$2:$A$101,0)),0)&lt;=INDEX('Required shifts'!$C$2:$C$101,MATCH(B90,'Required shifts'!$A$2:$A$101,0)))*(IFERROR(INDEX('Required shifts'!$D$2:$D$101,MATCH($B$2:$B$201,'Required shifts'!$A$2:$A$101,0)),0)&gt;INDEX('Required shifts'!$C$2:$C$101,MATCH(B90,'Required shifts'!$A$2:$A$101,0))-Settings!$B$3/24))&gt;0,"Below "&amp;Settings!$B$3&amp;"h threshold","OK"))</f>
        <v/>
      </c>
      <c r="J90" s="5">
        <f>IF(A90="","",IF(COUNTIFS(Eligibility!$A$2:$A$301,C90,Eligibility!$B$2:$B$301,"Skill",Eligibility!$C$2:$C$301,INDEX('Required shifts'!$F$2:$F$101,MATCH(B90,'Required shifts'!$A$2:$A$101,0)),Eligibility!$D$2:$D$301,"Current")&gt;0,"OK","Missing skill"))</f>
        <v/>
      </c>
      <c r="K90" s="5">
        <f>IF(A90="","",IF(COUNTIFS(Eligibility!$A$2:$A$301,C90,Eligibility!$B$2:$B$301,"Site permission",Eligibility!$C$2:$C$301,INDEX('Required shifts'!$G$2:$G$101,MATCH(B90,'Required shifts'!$A$2:$A$101,0)),Eligibility!$D$2:$D$301,"Current")&gt;0,"OK","Missing permission"))</f>
        <v/>
      </c>
      <c r="L90" s="5">
        <f>IF(A90="","",IF(COUNTIF(F90:K90,"&lt;&gt;OK")=0,"OK","CHECK - "&amp;TEXTJOIN("; ",TRUE,IF(F90:K90&lt;&gt;"OK",F90:K90,""))))</f>
        <v/>
      </c>
    </row>
    <row r="91">
      <c r="D91" s="5">
        <f>IFERROR(INDEX(People!$B$2:$B$101,MATCH(C91,People!$A$2:$A$101,0)),"")</f>
        <v/>
      </c>
      <c r="E91" s="5">
        <f>IFERROR((INDEX('Required shifts'!$D$2:$D$101,MATCH(B91,'Required shifts'!$A$2:$A$101,0))-INDEX('Required shifts'!$C$2:$C$101,MATCH(B91,'Required shifts'!$A$2:$A$101,0)))*24,"")</f>
        <v/>
      </c>
      <c r="F91" s="5">
        <f>IF(A91="","",IF(COUNTIF('Required shifts'!$A$2:$A$101,B91)=0,"Unknown shift",IF(COUNTIF(People!$A$2:$A$101,C91)=0,"Unknown worker","OK")))</f>
        <v/>
      </c>
      <c r="G91" s="5">
        <f>IF(A91="","",IF(COUNTIFS(Availability!$A$2:$A$201,C91,Availability!$B$2:$B$201,"&lt;="&amp;INDEX('Required shifts'!$C$2:$C$101,MATCH(B91,'Required shifts'!$A$2:$A$101,0)),Availability!$C$2:$C$201,"&gt;="&amp;INDEX('Required shifts'!$D$2:$D$101,MATCH(B91,'Required shifts'!$A$2:$A$101,0)),Availability!$D$2:$D$201,"Available")&gt;0,"OK","Not available"))</f>
        <v/>
      </c>
      <c r="H91" s="5">
        <f>IF(A91="","",IF(SUMPRODUCT(($C$2:$C$201=C91)*($A$2:$A$201&lt;&gt;A91)*(IFERROR(INDEX('Required shifts'!$C$2:$C$101,MATCH($B$2:$B$201,'Required shifts'!$A$2:$A$101,0)),0)&lt;INDEX('Required shifts'!$D$2:$D$101,MATCH(B91,'Required shifts'!$A$2:$A$101,0)))*(IFERROR(INDEX('Required shifts'!$D$2:$D$101,MATCH($B$2:$B$201,'Required shifts'!$A$2:$A$101,0)),0)&gt;INDEX('Required shifts'!$C$2:$C$101,MATCH(B91,'Required shifts'!$A$2:$A$101,0))))&gt;0,"Overlap","OK"))</f>
        <v/>
      </c>
      <c r="I91" s="5">
        <f>IF(A91="","",IF(SUMPRODUCT(($C$2:$C$201=C91)*($A$2:$A$201&lt;&gt;A91)*(IFERROR(INDEX('Required shifts'!$D$2:$D$101,MATCH($B$2:$B$201,'Required shifts'!$A$2:$A$101,0)),0)&lt;=INDEX('Required shifts'!$C$2:$C$101,MATCH(B91,'Required shifts'!$A$2:$A$101,0)))*(IFERROR(INDEX('Required shifts'!$D$2:$D$101,MATCH($B$2:$B$201,'Required shifts'!$A$2:$A$101,0)),0)&gt;INDEX('Required shifts'!$C$2:$C$101,MATCH(B91,'Required shifts'!$A$2:$A$101,0))-Settings!$B$3/24))&gt;0,"Below "&amp;Settings!$B$3&amp;"h threshold","OK"))</f>
        <v/>
      </c>
      <c r="J91" s="5">
        <f>IF(A91="","",IF(COUNTIFS(Eligibility!$A$2:$A$301,C91,Eligibility!$B$2:$B$301,"Skill",Eligibility!$C$2:$C$301,INDEX('Required shifts'!$F$2:$F$101,MATCH(B91,'Required shifts'!$A$2:$A$101,0)),Eligibility!$D$2:$D$301,"Current")&gt;0,"OK","Missing skill"))</f>
        <v/>
      </c>
      <c r="K91" s="5">
        <f>IF(A91="","",IF(COUNTIFS(Eligibility!$A$2:$A$301,C91,Eligibility!$B$2:$B$301,"Site permission",Eligibility!$C$2:$C$301,INDEX('Required shifts'!$G$2:$G$101,MATCH(B91,'Required shifts'!$A$2:$A$101,0)),Eligibility!$D$2:$D$301,"Current")&gt;0,"OK","Missing permission"))</f>
        <v/>
      </c>
      <c r="L91" s="5">
        <f>IF(A91="","",IF(COUNTIF(F91:K91,"&lt;&gt;OK")=0,"OK","CHECK - "&amp;TEXTJOIN("; ",TRUE,IF(F91:K91&lt;&gt;"OK",F91:K91,""))))</f>
        <v/>
      </c>
    </row>
    <row r="92">
      <c r="D92" s="5">
        <f>IFERROR(INDEX(People!$B$2:$B$101,MATCH(C92,People!$A$2:$A$101,0)),"")</f>
        <v/>
      </c>
      <c r="E92" s="5">
        <f>IFERROR((INDEX('Required shifts'!$D$2:$D$101,MATCH(B92,'Required shifts'!$A$2:$A$101,0))-INDEX('Required shifts'!$C$2:$C$101,MATCH(B92,'Required shifts'!$A$2:$A$101,0)))*24,"")</f>
        <v/>
      </c>
      <c r="F92" s="5">
        <f>IF(A92="","",IF(COUNTIF('Required shifts'!$A$2:$A$101,B92)=0,"Unknown shift",IF(COUNTIF(People!$A$2:$A$101,C92)=0,"Unknown worker","OK")))</f>
        <v/>
      </c>
      <c r="G92" s="5">
        <f>IF(A92="","",IF(COUNTIFS(Availability!$A$2:$A$201,C92,Availability!$B$2:$B$201,"&lt;="&amp;INDEX('Required shifts'!$C$2:$C$101,MATCH(B92,'Required shifts'!$A$2:$A$101,0)),Availability!$C$2:$C$201,"&gt;="&amp;INDEX('Required shifts'!$D$2:$D$101,MATCH(B92,'Required shifts'!$A$2:$A$101,0)),Availability!$D$2:$D$201,"Available")&gt;0,"OK","Not available"))</f>
        <v/>
      </c>
      <c r="H92" s="5">
        <f>IF(A92="","",IF(SUMPRODUCT(($C$2:$C$201=C92)*($A$2:$A$201&lt;&gt;A92)*(IFERROR(INDEX('Required shifts'!$C$2:$C$101,MATCH($B$2:$B$201,'Required shifts'!$A$2:$A$101,0)),0)&lt;INDEX('Required shifts'!$D$2:$D$101,MATCH(B92,'Required shifts'!$A$2:$A$101,0)))*(IFERROR(INDEX('Required shifts'!$D$2:$D$101,MATCH($B$2:$B$201,'Required shifts'!$A$2:$A$101,0)),0)&gt;INDEX('Required shifts'!$C$2:$C$101,MATCH(B92,'Required shifts'!$A$2:$A$101,0))))&gt;0,"Overlap","OK"))</f>
        <v/>
      </c>
      <c r="I92" s="5">
        <f>IF(A92="","",IF(SUMPRODUCT(($C$2:$C$201=C92)*($A$2:$A$201&lt;&gt;A92)*(IFERROR(INDEX('Required shifts'!$D$2:$D$101,MATCH($B$2:$B$201,'Required shifts'!$A$2:$A$101,0)),0)&lt;=INDEX('Required shifts'!$C$2:$C$101,MATCH(B92,'Required shifts'!$A$2:$A$101,0)))*(IFERROR(INDEX('Required shifts'!$D$2:$D$101,MATCH($B$2:$B$201,'Required shifts'!$A$2:$A$101,0)),0)&gt;INDEX('Required shifts'!$C$2:$C$101,MATCH(B92,'Required shifts'!$A$2:$A$101,0))-Settings!$B$3/24))&gt;0,"Below "&amp;Settings!$B$3&amp;"h threshold","OK"))</f>
        <v/>
      </c>
      <c r="J92" s="5">
        <f>IF(A92="","",IF(COUNTIFS(Eligibility!$A$2:$A$301,C92,Eligibility!$B$2:$B$301,"Skill",Eligibility!$C$2:$C$301,INDEX('Required shifts'!$F$2:$F$101,MATCH(B92,'Required shifts'!$A$2:$A$101,0)),Eligibility!$D$2:$D$301,"Current")&gt;0,"OK","Missing skill"))</f>
        <v/>
      </c>
      <c r="K92" s="5">
        <f>IF(A92="","",IF(COUNTIFS(Eligibility!$A$2:$A$301,C92,Eligibility!$B$2:$B$301,"Site permission",Eligibility!$C$2:$C$301,INDEX('Required shifts'!$G$2:$G$101,MATCH(B92,'Required shifts'!$A$2:$A$101,0)),Eligibility!$D$2:$D$301,"Current")&gt;0,"OK","Missing permission"))</f>
        <v/>
      </c>
      <c r="L92" s="5">
        <f>IF(A92="","",IF(COUNTIF(F92:K92,"&lt;&gt;OK")=0,"OK","CHECK - "&amp;TEXTJOIN("; ",TRUE,IF(F92:K92&lt;&gt;"OK",F92:K92,""))))</f>
        <v/>
      </c>
    </row>
    <row r="93">
      <c r="D93" s="5">
        <f>IFERROR(INDEX(People!$B$2:$B$101,MATCH(C93,People!$A$2:$A$101,0)),"")</f>
        <v/>
      </c>
      <c r="E93" s="5">
        <f>IFERROR((INDEX('Required shifts'!$D$2:$D$101,MATCH(B93,'Required shifts'!$A$2:$A$101,0))-INDEX('Required shifts'!$C$2:$C$101,MATCH(B93,'Required shifts'!$A$2:$A$101,0)))*24,"")</f>
        <v/>
      </c>
      <c r="F93" s="5">
        <f>IF(A93="","",IF(COUNTIF('Required shifts'!$A$2:$A$101,B93)=0,"Unknown shift",IF(COUNTIF(People!$A$2:$A$101,C93)=0,"Unknown worker","OK")))</f>
        <v/>
      </c>
      <c r="G93" s="5">
        <f>IF(A93="","",IF(COUNTIFS(Availability!$A$2:$A$201,C93,Availability!$B$2:$B$201,"&lt;="&amp;INDEX('Required shifts'!$C$2:$C$101,MATCH(B93,'Required shifts'!$A$2:$A$101,0)),Availability!$C$2:$C$201,"&gt;="&amp;INDEX('Required shifts'!$D$2:$D$101,MATCH(B93,'Required shifts'!$A$2:$A$101,0)),Availability!$D$2:$D$201,"Available")&gt;0,"OK","Not available"))</f>
        <v/>
      </c>
      <c r="H93" s="5">
        <f>IF(A93="","",IF(SUMPRODUCT(($C$2:$C$201=C93)*($A$2:$A$201&lt;&gt;A93)*(IFERROR(INDEX('Required shifts'!$C$2:$C$101,MATCH($B$2:$B$201,'Required shifts'!$A$2:$A$101,0)),0)&lt;INDEX('Required shifts'!$D$2:$D$101,MATCH(B93,'Required shifts'!$A$2:$A$101,0)))*(IFERROR(INDEX('Required shifts'!$D$2:$D$101,MATCH($B$2:$B$201,'Required shifts'!$A$2:$A$101,0)),0)&gt;INDEX('Required shifts'!$C$2:$C$101,MATCH(B93,'Required shifts'!$A$2:$A$101,0))))&gt;0,"Overlap","OK"))</f>
        <v/>
      </c>
      <c r="I93" s="5">
        <f>IF(A93="","",IF(SUMPRODUCT(($C$2:$C$201=C93)*($A$2:$A$201&lt;&gt;A93)*(IFERROR(INDEX('Required shifts'!$D$2:$D$101,MATCH($B$2:$B$201,'Required shifts'!$A$2:$A$101,0)),0)&lt;=INDEX('Required shifts'!$C$2:$C$101,MATCH(B93,'Required shifts'!$A$2:$A$101,0)))*(IFERROR(INDEX('Required shifts'!$D$2:$D$101,MATCH($B$2:$B$201,'Required shifts'!$A$2:$A$101,0)),0)&gt;INDEX('Required shifts'!$C$2:$C$101,MATCH(B93,'Required shifts'!$A$2:$A$101,0))-Settings!$B$3/24))&gt;0,"Below "&amp;Settings!$B$3&amp;"h threshold","OK"))</f>
        <v/>
      </c>
      <c r="J93" s="5">
        <f>IF(A93="","",IF(COUNTIFS(Eligibility!$A$2:$A$301,C93,Eligibility!$B$2:$B$301,"Skill",Eligibility!$C$2:$C$301,INDEX('Required shifts'!$F$2:$F$101,MATCH(B93,'Required shifts'!$A$2:$A$101,0)),Eligibility!$D$2:$D$301,"Current")&gt;0,"OK","Missing skill"))</f>
        <v/>
      </c>
      <c r="K93" s="5">
        <f>IF(A93="","",IF(COUNTIFS(Eligibility!$A$2:$A$301,C93,Eligibility!$B$2:$B$301,"Site permission",Eligibility!$C$2:$C$301,INDEX('Required shifts'!$G$2:$G$101,MATCH(B93,'Required shifts'!$A$2:$A$101,0)),Eligibility!$D$2:$D$301,"Current")&gt;0,"OK","Missing permission"))</f>
        <v/>
      </c>
      <c r="L93" s="5">
        <f>IF(A93="","",IF(COUNTIF(F93:K93,"&lt;&gt;OK")=0,"OK","CHECK - "&amp;TEXTJOIN("; ",TRUE,IF(F93:K93&lt;&gt;"OK",F93:K93,""))))</f>
        <v/>
      </c>
    </row>
    <row r="94">
      <c r="D94" s="5">
        <f>IFERROR(INDEX(People!$B$2:$B$101,MATCH(C94,People!$A$2:$A$101,0)),"")</f>
        <v/>
      </c>
      <c r="E94" s="5">
        <f>IFERROR((INDEX('Required shifts'!$D$2:$D$101,MATCH(B94,'Required shifts'!$A$2:$A$101,0))-INDEX('Required shifts'!$C$2:$C$101,MATCH(B94,'Required shifts'!$A$2:$A$101,0)))*24,"")</f>
        <v/>
      </c>
      <c r="F94" s="5">
        <f>IF(A94="","",IF(COUNTIF('Required shifts'!$A$2:$A$101,B94)=0,"Unknown shift",IF(COUNTIF(People!$A$2:$A$101,C94)=0,"Unknown worker","OK")))</f>
        <v/>
      </c>
      <c r="G94" s="5">
        <f>IF(A94="","",IF(COUNTIFS(Availability!$A$2:$A$201,C94,Availability!$B$2:$B$201,"&lt;="&amp;INDEX('Required shifts'!$C$2:$C$101,MATCH(B94,'Required shifts'!$A$2:$A$101,0)),Availability!$C$2:$C$201,"&gt;="&amp;INDEX('Required shifts'!$D$2:$D$101,MATCH(B94,'Required shifts'!$A$2:$A$101,0)),Availability!$D$2:$D$201,"Available")&gt;0,"OK","Not available"))</f>
        <v/>
      </c>
      <c r="H94" s="5">
        <f>IF(A94="","",IF(SUMPRODUCT(($C$2:$C$201=C94)*($A$2:$A$201&lt;&gt;A94)*(IFERROR(INDEX('Required shifts'!$C$2:$C$101,MATCH($B$2:$B$201,'Required shifts'!$A$2:$A$101,0)),0)&lt;INDEX('Required shifts'!$D$2:$D$101,MATCH(B94,'Required shifts'!$A$2:$A$101,0)))*(IFERROR(INDEX('Required shifts'!$D$2:$D$101,MATCH($B$2:$B$201,'Required shifts'!$A$2:$A$101,0)),0)&gt;INDEX('Required shifts'!$C$2:$C$101,MATCH(B94,'Required shifts'!$A$2:$A$101,0))))&gt;0,"Overlap","OK"))</f>
        <v/>
      </c>
      <c r="I94" s="5">
        <f>IF(A94="","",IF(SUMPRODUCT(($C$2:$C$201=C94)*($A$2:$A$201&lt;&gt;A94)*(IFERROR(INDEX('Required shifts'!$D$2:$D$101,MATCH($B$2:$B$201,'Required shifts'!$A$2:$A$101,0)),0)&lt;=INDEX('Required shifts'!$C$2:$C$101,MATCH(B94,'Required shifts'!$A$2:$A$101,0)))*(IFERROR(INDEX('Required shifts'!$D$2:$D$101,MATCH($B$2:$B$201,'Required shifts'!$A$2:$A$101,0)),0)&gt;INDEX('Required shifts'!$C$2:$C$101,MATCH(B94,'Required shifts'!$A$2:$A$101,0))-Settings!$B$3/24))&gt;0,"Below "&amp;Settings!$B$3&amp;"h threshold","OK"))</f>
        <v/>
      </c>
      <c r="J94" s="5">
        <f>IF(A94="","",IF(COUNTIFS(Eligibility!$A$2:$A$301,C94,Eligibility!$B$2:$B$301,"Skill",Eligibility!$C$2:$C$301,INDEX('Required shifts'!$F$2:$F$101,MATCH(B94,'Required shifts'!$A$2:$A$101,0)),Eligibility!$D$2:$D$301,"Current")&gt;0,"OK","Missing skill"))</f>
        <v/>
      </c>
      <c r="K94" s="5">
        <f>IF(A94="","",IF(COUNTIFS(Eligibility!$A$2:$A$301,C94,Eligibility!$B$2:$B$301,"Site permission",Eligibility!$C$2:$C$301,INDEX('Required shifts'!$G$2:$G$101,MATCH(B94,'Required shifts'!$A$2:$A$101,0)),Eligibility!$D$2:$D$301,"Current")&gt;0,"OK","Missing permission"))</f>
        <v/>
      </c>
      <c r="L94" s="5">
        <f>IF(A94="","",IF(COUNTIF(F94:K94,"&lt;&gt;OK")=0,"OK","CHECK - "&amp;TEXTJOIN("; ",TRUE,IF(F94:K94&lt;&gt;"OK",F94:K94,""))))</f>
        <v/>
      </c>
    </row>
    <row r="95">
      <c r="D95" s="5">
        <f>IFERROR(INDEX(People!$B$2:$B$101,MATCH(C95,People!$A$2:$A$101,0)),"")</f>
        <v/>
      </c>
      <c r="E95" s="5">
        <f>IFERROR((INDEX('Required shifts'!$D$2:$D$101,MATCH(B95,'Required shifts'!$A$2:$A$101,0))-INDEX('Required shifts'!$C$2:$C$101,MATCH(B95,'Required shifts'!$A$2:$A$101,0)))*24,"")</f>
        <v/>
      </c>
      <c r="F95" s="5">
        <f>IF(A95="","",IF(COUNTIF('Required shifts'!$A$2:$A$101,B95)=0,"Unknown shift",IF(COUNTIF(People!$A$2:$A$101,C95)=0,"Unknown worker","OK")))</f>
        <v/>
      </c>
      <c r="G95" s="5">
        <f>IF(A95="","",IF(COUNTIFS(Availability!$A$2:$A$201,C95,Availability!$B$2:$B$201,"&lt;="&amp;INDEX('Required shifts'!$C$2:$C$101,MATCH(B95,'Required shifts'!$A$2:$A$101,0)),Availability!$C$2:$C$201,"&gt;="&amp;INDEX('Required shifts'!$D$2:$D$101,MATCH(B95,'Required shifts'!$A$2:$A$101,0)),Availability!$D$2:$D$201,"Available")&gt;0,"OK","Not available"))</f>
        <v/>
      </c>
      <c r="H95" s="5">
        <f>IF(A95="","",IF(SUMPRODUCT(($C$2:$C$201=C95)*($A$2:$A$201&lt;&gt;A95)*(IFERROR(INDEX('Required shifts'!$C$2:$C$101,MATCH($B$2:$B$201,'Required shifts'!$A$2:$A$101,0)),0)&lt;INDEX('Required shifts'!$D$2:$D$101,MATCH(B95,'Required shifts'!$A$2:$A$101,0)))*(IFERROR(INDEX('Required shifts'!$D$2:$D$101,MATCH($B$2:$B$201,'Required shifts'!$A$2:$A$101,0)),0)&gt;INDEX('Required shifts'!$C$2:$C$101,MATCH(B95,'Required shifts'!$A$2:$A$101,0))))&gt;0,"Overlap","OK"))</f>
        <v/>
      </c>
      <c r="I95" s="5">
        <f>IF(A95="","",IF(SUMPRODUCT(($C$2:$C$201=C95)*($A$2:$A$201&lt;&gt;A95)*(IFERROR(INDEX('Required shifts'!$D$2:$D$101,MATCH($B$2:$B$201,'Required shifts'!$A$2:$A$101,0)),0)&lt;=INDEX('Required shifts'!$C$2:$C$101,MATCH(B95,'Required shifts'!$A$2:$A$101,0)))*(IFERROR(INDEX('Required shifts'!$D$2:$D$101,MATCH($B$2:$B$201,'Required shifts'!$A$2:$A$101,0)),0)&gt;INDEX('Required shifts'!$C$2:$C$101,MATCH(B95,'Required shifts'!$A$2:$A$101,0))-Settings!$B$3/24))&gt;0,"Below "&amp;Settings!$B$3&amp;"h threshold","OK"))</f>
        <v/>
      </c>
      <c r="J95" s="5">
        <f>IF(A95="","",IF(COUNTIFS(Eligibility!$A$2:$A$301,C95,Eligibility!$B$2:$B$301,"Skill",Eligibility!$C$2:$C$301,INDEX('Required shifts'!$F$2:$F$101,MATCH(B95,'Required shifts'!$A$2:$A$101,0)),Eligibility!$D$2:$D$301,"Current")&gt;0,"OK","Missing skill"))</f>
        <v/>
      </c>
      <c r="K95" s="5">
        <f>IF(A95="","",IF(COUNTIFS(Eligibility!$A$2:$A$301,C95,Eligibility!$B$2:$B$301,"Site permission",Eligibility!$C$2:$C$301,INDEX('Required shifts'!$G$2:$G$101,MATCH(B95,'Required shifts'!$A$2:$A$101,0)),Eligibility!$D$2:$D$301,"Current")&gt;0,"OK","Missing permission"))</f>
        <v/>
      </c>
      <c r="L95" s="5">
        <f>IF(A95="","",IF(COUNTIF(F95:K95,"&lt;&gt;OK")=0,"OK","CHECK - "&amp;TEXTJOIN("; ",TRUE,IF(F95:K95&lt;&gt;"OK",F95:K95,""))))</f>
        <v/>
      </c>
    </row>
    <row r="96">
      <c r="D96" s="5">
        <f>IFERROR(INDEX(People!$B$2:$B$101,MATCH(C96,People!$A$2:$A$101,0)),"")</f>
        <v/>
      </c>
      <c r="E96" s="5">
        <f>IFERROR((INDEX('Required shifts'!$D$2:$D$101,MATCH(B96,'Required shifts'!$A$2:$A$101,0))-INDEX('Required shifts'!$C$2:$C$101,MATCH(B96,'Required shifts'!$A$2:$A$101,0)))*24,"")</f>
        <v/>
      </c>
      <c r="F96" s="5">
        <f>IF(A96="","",IF(COUNTIF('Required shifts'!$A$2:$A$101,B96)=0,"Unknown shift",IF(COUNTIF(People!$A$2:$A$101,C96)=0,"Unknown worker","OK")))</f>
        <v/>
      </c>
      <c r="G96" s="5">
        <f>IF(A96="","",IF(COUNTIFS(Availability!$A$2:$A$201,C96,Availability!$B$2:$B$201,"&lt;="&amp;INDEX('Required shifts'!$C$2:$C$101,MATCH(B96,'Required shifts'!$A$2:$A$101,0)),Availability!$C$2:$C$201,"&gt;="&amp;INDEX('Required shifts'!$D$2:$D$101,MATCH(B96,'Required shifts'!$A$2:$A$101,0)),Availability!$D$2:$D$201,"Available")&gt;0,"OK","Not available"))</f>
        <v/>
      </c>
      <c r="H96" s="5">
        <f>IF(A96="","",IF(SUMPRODUCT(($C$2:$C$201=C96)*($A$2:$A$201&lt;&gt;A96)*(IFERROR(INDEX('Required shifts'!$C$2:$C$101,MATCH($B$2:$B$201,'Required shifts'!$A$2:$A$101,0)),0)&lt;INDEX('Required shifts'!$D$2:$D$101,MATCH(B96,'Required shifts'!$A$2:$A$101,0)))*(IFERROR(INDEX('Required shifts'!$D$2:$D$101,MATCH($B$2:$B$201,'Required shifts'!$A$2:$A$101,0)),0)&gt;INDEX('Required shifts'!$C$2:$C$101,MATCH(B96,'Required shifts'!$A$2:$A$101,0))))&gt;0,"Overlap","OK"))</f>
        <v/>
      </c>
      <c r="I96" s="5">
        <f>IF(A96="","",IF(SUMPRODUCT(($C$2:$C$201=C96)*($A$2:$A$201&lt;&gt;A96)*(IFERROR(INDEX('Required shifts'!$D$2:$D$101,MATCH($B$2:$B$201,'Required shifts'!$A$2:$A$101,0)),0)&lt;=INDEX('Required shifts'!$C$2:$C$101,MATCH(B96,'Required shifts'!$A$2:$A$101,0)))*(IFERROR(INDEX('Required shifts'!$D$2:$D$101,MATCH($B$2:$B$201,'Required shifts'!$A$2:$A$101,0)),0)&gt;INDEX('Required shifts'!$C$2:$C$101,MATCH(B96,'Required shifts'!$A$2:$A$101,0))-Settings!$B$3/24))&gt;0,"Below "&amp;Settings!$B$3&amp;"h threshold","OK"))</f>
        <v/>
      </c>
      <c r="J96" s="5">
        <f>IF(A96="","",IF(COUNTIFS(Eligibility!$A$2:$A$301,C96,Eligibility!$B$2:$B$301,"Skill",Eligibility!$C$2:$C$301,INDEX('Required shifts'!$F$2:$F$101,MATCH(B96,'Required shifts'!$A$2:$A$101,0)),Eligibility!$D$2:$D$301,"Current")&gt;0,"OK","Missing skill"))</f>
        <v/>
      </c>
      <c r="K96" s="5">
        <f>IF(A96="","",IF(COUNTIFS(Eligibility!$A$2:$A$301,C96,Eligibility!$B$2:$B$301,"Site permission",Eligibility!$C$2:$C$301,INDEX('Required shifts'!$G$2:$G$101,MATCH(B96,'Required shifts'!$A$2:$A$101,0)),Eligibility!$D$2:$D$301,"Current")&gt;0,"OK","Missing permission"))</f>
        <v/>
      </c>
      <c r="L96" s="5">
        <f>IF(A96="","",IF(COUNTIF(F96:K96,"&lt;&gt;OK")=0,"OK","CHECK - "&amp;TEXTJOIN("; ",TRUE,IF(F96:K96&lt;&gt;"OK",F96:K96,""))))</f>
        <v/>
      </c>
    </row>
    <row r="97">
      <c r="D97" s="5">
        <f>IFERROR(INDEX(People!$B$2:$B$101,MATCH(C97,People!$A$2:$A$101,0)),"")</f>
        <v/>
      </c>
      <c r="E97" s="5">
        <f>IFERROR((INDEX('Required shifts'!$D$2:$D$101,MATCH(B97,'Required shifts'!$A$2:$A$101,0))-INDEX('Required shifts'!$C$2:$C$101,MATCH(B97,'Required shifts'!$A$2:$A$101,0)))*24,"")</f>
        <v/>
      </c>
      <c r="F97" s="5">
        <f>IF(A97="","",IF(COUNTIF('Required shifts'!$A$2:$A$101,B97)=0,"Unknown shift",IF(COUNTIF(People!$A$2:$A$101,C97)=0,"Unknown worker","OK")))</f>
        <v/>
      </c>
      <c r="G97" s="5">
        <f>IF(A97="","",IF(COUNTIFS(Availability!$A$2:$A$201,C97,Availability!$B$2:$B$201,"&lt;="&amp;INDEX('Required shifts'!$C$2:$C$101,MATCH(B97,'Required shifts'!$A$2:$A$101,0)),Availability!$C$2:$C$201,"&gt;="&amp;INDEX('Required shifts'!$D$2:$D$101,MATCH(B97,'Required shifts'!$A$2:$A$101,0)),Availability!$D$2:$D$201,"Available")&gt;0,"OK","Not available"))</f>
        <v/>
      </c>
      <c r="H97" s="5">
        <f>IF(A97="","",IF(SUMPRODUCT(($C$2:$C$201=C97)*($A$2:$A$201&lt;&gt;A97)*(IFERROR(INDEX('Required shifts'!$C$2:$C$101,MATCH($B$2:$B$201,'Required shifts'!$A$2:$A$101,0)),0)&lt;INDEX('Required shifts'!$D$2:$D$101,MATCH(B97,'Required shifts'!$A$2:$A$101,0)))*(IFERROR(INDEX('Required shifts'!$D$2:$D$101,MATCH($B$2:$B$201,'Required shifts'!$A$2:$A$101,0)),0)&gt;INDEX('Required shifts'!$C$2:$C$101,MATCH(B97,'Required shifts'!$A$2:$A$101,0))))&gt;0,"Overlap","OK"))</f>
        <v/>
      </c>
      <c r="I97" s="5">
        <f>IF(A97="","",IF(SUMPRODUCT(($C$2:$C$201=C97)*($A$2:$A$201&lt;&gt;A97)*(IFERROR(INDEX('Required shifts'!$D$2:$D$101,MATCH($B$2:$B$201,'Required shifts'!$A$2:$A$101,0)),0)&lt;=INDEX('Required shifts'!$C$2:$C$101,MATCH(B97,'Required shifts'!$A$2:$A$101,0)))*(IFERROR(INDEX('Required shifts'!$D$2:$D$101,MATCH($B$2:$B$201,'Required shifts'!$A$2:$A$101,0)),0)&gt;INDEX('Required shifts'!$C$2:$C$101,MATCH(B97,'Required shifts'!$A$2:$A$101,0))-Settings!$B$3/24))&gt;0,"Below "&amp;Settings!$B$3&amp;"h threshold","OK"))</f>
        <v/>
      </c>
      <c r="J97" s="5">
        <f>IF(A97="","",IF(COUNTIFS(Eligibility!$A$2:$A$301,C97,Eligibility!$B$2:$B$301,"Skill",Eligibility!$C$2:$C$301,INDEX('Required shifts'!$F$2:$F$101,MATCH(B97,'Required shifts'!$A$2:$A$101,0)),Eligibility!$D$2:$D$301,"Current")&gt;0,"OK","Missing skill"))</f>
        <v/>
      </c>
      <c r="K97" s="5">
        <f>IF(A97="","",IF(COUNTIFS(Eligibility!$A$2:$A$301,C97,Eligibility!$B$2:$B$301,"Site permission",Eligibility!$C$2:$C$301,INDEX('Required shifts'!$G$2:$G$101,MATCH(B97,'Required shifts'!$A$2:$A$101,0)),Eligibility!$D$2:$D$301,"Current")&gt;0,"OK","Missing permission"))</f>
        <v/>
      </c>
      <c r="L97" s="5">
        <f>IF(A97="","",IF(COUNTIF(F97:K97,"&lt;&gt;OK")=0,"OK","CHECK - "&amp;TEXTJOIN("; ",TRUE,IF(F97:K97&lt;&gt;"OK",F97:K97,""))))</f>
        <v/>
      </c>
    </row>
    <row r="98">
      <c r="D98" s="5">
        <f>IFERROR(INDEX(People!$B$2:$B$101,MATCH(C98,People!$A$2:$A$101,0)),"")</f>
        <v/>
      </c>
      <c r="E98" s="5">
        <f>IFERROR((INDEX('Required shifts'!$D$2:$D$101,MATCH(B98,'Required shifts'!$A$2:$A$101,0))-INDEX('Required shifts'!$C$2:$C$101,MATCH(B98,'Required shifts'!$A$2:$A$101,0)))*24,"")</f>
        <v/>
      </c>
      <c r="F98" s="5">
        <f>IF(A98="","",IF(COUNTIF('Required shifts'!$A$2:$A$101,B98)=0,"Unknown shift",IF(COUNTIF(People!$A$2:$A$101,C98)=0,"Unknown worker","OK")))</f>
        <v/>
      </c>
      <c r="G98" s="5">
        <f>IF(A98="","",IF(COUNTIFS(Availability!$A$2:$A$201,C98,Availability!$B$2:$B$201,"&lt;="&amp;INDEX('Required shifts'!$C$2:$C$101,MATCH(B98,'Required shifts'!$A$2:$A$101,0)),Availability!$C$2:$C$201,"&gt;="&amp;INDEX('Required shifts'!$D$2:$D$101,MATCH(B98,'Required shifts'!$A$2:$A$101,0)),Availability!$D$2:$D$201,"Available")&gt;0,"OK","Not available"))</f>
        <v/>
      </c>
      <c r="H98" s="5">
        <f>IF(A98="","",IF(SUMPRODUCT(($C$2:$C$201=C98)*($A$2:$A$201&lt;&gt;A98)*(IFERROR(INDEX('Required shifts'!$C$2:$C$101,MATCH($B$2:$B$201,'Required shifts'!$A$2:$A$101,0)),0)&lt;INDEX('Required shifts'!$D$2:$D$101,MATCH(B98,'Required shifts'!$A$2:$A$101,0)))*(IFERROR(INDEX('Required shifts'!$D$2:$D$101,MATCH($B$2:$B$201,'Required shifts'!$A$2:$A$101,0)),0)&gt;INDEX('Required shifts'!$C$2:$C$101,MATCH(B98,'Required shifts'!$A$2:$A$101,0))))&gt;0,"Overlap","OK"))</f>
        <v/>
      </c>
      <c r="I98" s="5">
        <f>IF(A98="","",IF(SUMPRODUCT(($C$2:$C$201=C98)*($A$2:$A$201&lt;&gt;A98)*(IFERROR(INDEX('Required shifts'!$D$2:$D$101,MATCH($B$2:$B$201,'Required shifts'!$A$2:$A$101,0)),0)&lt;=INDEX('Required shifts'!$C$2:$C$101,MATCH(B98,'Required shifts'!$A$2:$A$101,0)))*(IFERROR(INDEX('Required shifts'!$D$2:$D$101,MATCH($B$2:$B$201,'Required shifts'!$A$2:$A$101,0)),0)&gt;INDEX('Required shifts'!$C$2:$C$101,MATCH(B98,'Required shifts'!$A$2:$A$101,0))-Settings!$B$3/24))&gt;0,"Below "&amp;Settings!$B$3&amp;"h threshold","OK"))</f>
        <v/>
      </c>
      <c r="J98" s="5">
        <f>IF(A98="","",IF(COUNTIFS(Eligibility!$A$2:$A$301,C98,Eligibility!$B$2:$B$301,"Skill",Eligibility!$C$2:$C$301,INDEX('Required shifts'!$F$2:$F$101,MATCH(B98,'Required shifts'!$A$2:$A$101,0)),Eligibility!$D$2:$D$301,"Current")&gt;0,"OK","Missing skill"))</f>
        <v/>
      </c>
      <c r="K98" s="5">
        <f>IF(A98="","",IF(COUNTIFS(Eligibility!$A$2:$A$301,C98,Eligibility!$B$2:$B$301,"Site permission",Eligibility!$C$2:$C$301,INDEX('Required shifts'!$G$2:$G$101,MATCH(B98,'Required shifts'!$A$2:$A$101,0)),Eligibility!$D$2:$D$301,"Current")&gt;0,"OK","Missing permission"))</f>
        <v/>
      </c>
      <c r="L98" s="5">
        <f>IF(A98="","",IF(COUNTIF(F98:K98,"&lt;&gt;OK")=0,"OK","CHECK - "&amp;TEXTJOIN("; ",TRUE,IF(F98:K98&lt;&gt;"OK",F98:K98,""))))</f>
        <v/>
      </c>
    </row>
    <row r="99">
      <c r="D99" s="5">
        <f>IFERROR(INDEX(People!$B$2:$B$101,MATCH(C99,People!$A$2:$A$101,0)),"")</f>
        <v/>
      </c>
      <c r="E99" s="5">
        <f>IFERROR((INDEX('Required shifts'!$D$2:$D$101,MATCH(B99,'Required shifts'!$A$2:$A$101,0))-INDEX('Required shifts'!$C$2:$C$101,MATCH(B99,'Required shifts'!$A$2:$A$101,0)))*24,"")</f>
        <v/>
      </c>
      <c r="F99" s="5">
        <f>IF(A99="","",IF(COUNTIF('Required shifts'!$A$2:$A$101,B99)=0,"Unknown shift",IF(COUNTIF(People!$A$2:$A$101,C99)=0,"Unknown worker","OK")))</f>
        <v/>
      </c>
      <c r="G99" s="5">
        <f>IF(A99="","",IF(COUNTIFS(Availability!$A$2:$A$201,C99,Availability!$B$2:$B$201,"&lt;="&amp;INDEX('Required shifts'!$C$2:$C$101,MATCH(B99,'Required shifts'!$A$2:$A$101,0)),Availability!$C$2:$C$201,"&gt;="&amp;INDEX('Required shifts'!$D$2:$D$101,MATCH(B99,'Required shifts'!$A$2:$A$101,0)),Availability!$D$2:$D$201,"Available")&gt;0,"OK","Not available"))</f>
        <v/>
      </c>
      <c r="H99" s="5">
        <f>IF(A99="","",IF(SUMPRODUCT(($C$2:$C$201=C99)*($A$2:$A$201&lt;&gt;A99)*(IFERROR(INDEX('Required shifts'!$C$2:$C$101,MATCH($B$2:$B$201,'Required shifts'!$A$2:$A$101,0)),0)&lt;INDEX('Required shifts'!$D$2:$D$101,MATCH(B99,'Required shifts'!$A$2:$A$101,0)))*(IFERROR(INDEX('Required shifts'!$D$2:$D$101,MATCH($B$2:$B$201,'Required shifts'!$A$2:$A$101,0)),0)&gt;INDEX('Required shifts'!$C$2:$C$101,MATCH(B99,'Required shifts'!$A$2:$A$101,0))))&gt;0,"Overlap","OK"))</f>
        <v/>
      </c>
      <c r="I99" s="5">
        <f>IF(A99="","",IF(SUMPRODUCT(($C$2:$C$201=C99)*($A$2:$A$201&lt;&gt;A99)*(IFERROR(INDEX('Required shifts'!$D$2:$D$101,MATCH($B$2:$B$201,'Required shifts'!$A$2:$A$101,0)),0)&lt;=INDEX('Required shifts'!$C$2:$C$101,MATCH(B99,'Required shifts'!$A$2:$A$101,0)))*(IFERROR(INDEX('Required shifts'!$D$2:$D$101,MATCH($B$2:$B$201,'Required shifts'!$A$2:$A$101,0)),0)&gt;INDEX('Required shifts'!$C$2:$C$101,MATCH(B99,'Required shifts'!$A$2:$A$101,0))-Settings!$B$3/24))&gt;0,"Below "&amp;Settings!$B$3&amp;"h threshold","OK"))</f>
        <v/>
      </c>
      <c r="J99" s="5">
        <f>IF(A99="","",IF(COUNTIFS(Eligibility!$A$2:$A$301,C99,Eligibility!$B$2:$B$301,"Skill",Eligibility!$C$2:$C$301,INDEX('Required shifts'!$F$2:$F$101,MATCH(B99,'Required shifts'!$A$2:$A$101,0)),Eligibility!$D$2:$D$301,"Current")&gt;0,"OK","Missing skill"))</f>
        <v/>
      </c>
      <c r="K99" s="5">
        <f>IF(A99="","",IF(COUNTIFS(Eligibility!$A$2:$A$301,C99,Eligibility!$B$2:$B$301,"Site permission",Eligibility!$C$2:$C$301,INDEX('Required shifts'!$G$2:$G$101,MATCH(B99,'Required shifts'!$A$2:$A$101,0)),Eligibility!$D$2:$D$301,"Current")&gt;0,"OK","Missing permission"))</f>
        <v/>
      </c>
      <c r="L99" s="5">
        <f>IF(A99="","",IF(COUNTIF(F99:K99,"&lt;&gt;OK")=0,"OK","CHECK - "&amp;TEXTJOIN("; ",TRUE,IF(F99:K99&lt;&gt;"OK",F99:K99,""))))</f>
        <v/>
      </c>
    </row>
    <row r="100">
      <c r="D100" s="5">
        <f>IFERROR(INDEX(People!$B$2:$B$101,MATCH(C100,People!$A$2:$A$101,0)),"")</f>
        <v/>
      </c>
      <c r="E100" s="5">
        <f>IFERROR((INDEX('Required shifts'!$D$2:$D$101,MATCH(B100,'Required shifts'!$A$2:$A$101,0))-INDEX('Required shifts'!$C$2:$C$101,MATCH(B100,'Required shifts'!$A$2:$A$101,0)))*24,"")</f>
        <v/>
      </c>
      <c r="F100" s="5">
        <f>IF(A100="","",IF(COUNTIF('Required shifts'!$A$2:$A$101,B100)=0,"Unknown shift",IF(COUNTIF(People!$A$2:$A$101,C100)=0,"Unknown worker","OK")))</f>
        <v/>
      </c>
      <c r="G100" s="5">
        <f>IF(A100="","",IF(COUNTIFS(Availability!$A$2:$A$201,C100,Availability!$B$2:$B$201,"&lt;="&amp;INDEX('Required shifts'!$C$2:$C$101,MATCH(B100,'Required shifts'!$A$2:$A$101,0)),Availability!$C$2:$C$201,"&gt;="&amp;INDEX('Required shifts'!$D$2:$D$101,MATCH(B100,'Required shifts'!$A$2:$A$101,0)),Availability!$D$2:$D$201,"Available")&gt;0,"OK","Not available"))</f>
        <v/>
      </c>
      <c r="H100" s="5">
        <f>IF(A100="","",IF(SUMPRODUCT(($C$2:$C$201=C100)*($A$2:$A$201&lt;&gt;A100)*(IFERROR(INDEX('Required shifts'!$C$2:$C$101,MATCH($B$2:$B$201,'Required shifts'!$A$2:$A$101,0)),0)&lt;INDEX('Required shifts'!$D$2:$D$101,MATCH(B100,'Required shifts'!$A$2:$A$101,0)))*(IFERROR(INDEX('Required shifts'!$D$2:$D$101,MATCH($B$2:$B$201,'Required shifts'!$A$2:$A$101,0)),0)&gt;INDEX('Required shifts'!$C$2:$C$101,MATCH(B100,'Required shifts'!$A$2:$A$101,0))))&gt;0,"Overlap","OK"))</f>
        <v/>
      </c>
      <c r="I100" s="5">
        <f>IF(A100="","",IF(SUMPRODUCT(($C$2:$C$201=C100)*($A$2:$A$201&lt;&gt;A100)*(IFERROR(INDEX('Required shifts'!$D$2:$D$101,MATCH($B$2:$B$201,'Required shifts'!$A$2:$A$101,0)),0)&lt;=INDEX('Required shifts'!$C$2:$C$101,MATCH(B100,'Required shifts'!$A$2:$A$101,0)))*(IFERROR(INDEX('Required shifts'!$D$2:$D$101,MATCH($B$2:$B$201,'Required shifts'!$A$2:$A$101,0)),0)&gt;INDEX('Required shifts'!$C$2:$C$101,MATCH(B100,'Required shifts'!$A$2:$A$101,0))-Settings!$B$3/24))&gt;0,"Below "&amp;Settings!$B$3&amp;"h threshold","OK"))</f>
        <v/>
      </c>
      <c r="J100" s="5">
        <f>IF(A100="","",IF(COUNTIFS(Eligibility!$A$2:$A$301,C100,Eligibility!$B$2:$B$301,"Skill",Eligibility!$C$2:$C$301,INDEX('Required shifts'!$F$2:$F$101,MATCH(B100,'Required shifts'!$A$2:$A$101,0)),Eligibility!$D$2:$D$301,"Current")&gt;0,"OK","Missing skill"))</f>
        <v/>
      </c>
      <c r="K100" s="5">
        <f>IF(A100="","",IF(COUNTIFS(Eligibility!$A$2:$A$301,C100,Eligibility!$B$2:$B$301,"Site permission",Eligibility!$C$2:$C$301,INDEX('Required shifts'!$G$2:$G$101,MATCH(B100,'Required shifts'!$A$2:$A$101,0)),Eligibility!$D$2:$D$301,"Current")&gt;0,"OK","Missing permission"))</f>
        <v/>
      </c>
      <c r="L100" s="5">
        <f>IF(A100="","",IF(COUNTIF(F100:K100,"&lt;&gt;OK")=0,"OK","CHECK - "&amp;TEXTJOIN("; ",TRUE,IF(F100:K100&lt;&gt;"OK",F100:K100,""))))</f>
        <v/>
      </c>
    </row>
    <row r="101">
      <c r="D101" s="5">
        <f>IFERROR(INDEX(People!$B$2:$B$101,MATCH(C101,People!$A$2:$A$101,0)),"")</f>
        <v/>
      </c>
      <c r="E101" s="5">
        <f>IFERROR((INDEX('Required shifts'!$D$2:$D$101,MATCH(B101,'Required shifts'!$A$2:$A$101,0))-INDEX('Required shifts'!$C$2:$C$101,MATCH(B101,'Required shifts'!$A$2:$A$101,0)))*24,"")</f>
        <v/>
      </c>
      <c r="F101" s="5">
        <f>IF(A101="","",IF(COUNTIF('Required shifts'!$A$2:$A$101,B101)=0,"Unknown shift",IF(COUNTIF(People!$A$2:$A$101,C101)=0,"Unknown worker","OK")))</f>
        <v/>
      </c>
      <c r="G101" s="5">
        <f>IF(A101="","",IF(COUNTIFS(Availability!$A$2:$A$201,C101,Availability!$B$2:$B$201,"&lt;="&amp;INDEX('Required shifts'!$C$2:$C$101,MATCH(B101,'Required shifts'!$A$2:$A$101,0)),Availability!$C$2:$C$201,"&gt;="&amp;INDEX('Required shifts'!$D$2:$D$101,MATCH(B101,'Required shifts'!$A$2:$A$101,0)),Availability!$D$2:$D$201,"Available")&gt;0,"OK","Not available"))</f>
        <v/>
      </c>
      <c r="H101" s="5">
        <f>IF(A101="","",IF(SUMPRODUCT(($C$2:$C$201=C101)*($A$2:$A$201&lt;&gt;A101)*(IFERROR(INDEX('Required shifts'!$C$2:$C$101,MATCH($B$2:$B$201,'Required shifts'!$A$2:$A$101,0)),0)&lt;INDEX('Required shifts'!$D$2:$D$101,MATCH(B101,'Required shifts'!$A$2:$A$101,0)))*(IFERROR(INDEX('Required shifts'!$D$2:$D$101,MATCH($B$2:$B$201,'Required shifts'!$A$2:$A$101,0)),0)&gt;INDEX('Required shifts'!$C$2:$C$101,MATCH(B101,'Required shifts'!$A$2:$A$101,0))))&gt;0,"Overlap","OK"))</f>
        <v/>
      </c>
      <c r="I101" s="5">
        <f>IF(A101="","",IF(SUMPRODUCT(($C$2:$C$201=C101)*($A$2:$A$201&lt;&gt;A101)*(IFERROR(INDEX('Required shifts'!$D$2:$D$101,MATCH($B$2:$B$201,'Required shifts'!$A$2:$A$101,0)),0)&lt;=INDEX('Required shifts'!$C$2:$C$101,MATCH(B101,'Required shifts'!$A$2:$A$101,0)))*(IFERROR(INDEX('Required shifts'!$D$2:$D$101,MATCH($B$2:$B$201,'Required shifts'!$A$2:$A$101,0)),0)&gt;INDEX('Required shifts'!$C$2:$C$101,MATCH(B101,'Required shifts'!$A$2:$A$101,0))-Settings!$B$3/24))&gt;0,"Below "&amp;Settings!$B$3&amp;"h threshold","OK"))</f>
        <v/>
      </c>
      <c r="J101" s="5">
        <f>IF(A101="","",IF(COUNTIFS(Eligibility!$A$2:$A$301,C101,Eligibility!$B$2:$B$301,"Skill",Eligibility!$C$2:$C$301,INDEX('Required shifts'!$F$2:$F$101,MATCH(B101,'Required shifts'!$A$2:$A$101,0)),Eligibility!$D$2:$D$301,"Current")&gt;0,"OK","Missing skill"))</f>
        <v/>
      </c>
      <c r="K101" s="5">
        <f>IF(A101="","",IF(COUNTIFS(Eligibility!$A$2:$A$301,C101,Eligibility!$B$2:$B$301,"Site permission",Eligibility!$C$2:$C$301,INDEX('Required shifts'!$G$2:$G$101,MATCH(B101,'Required shifts'!$A$2:$A$101,0)),Eligibility!$D$2:$D$301,"Current")&gt;0,"OK","Missing permission"))</f>
        <v/>
      </c>
      <c r="L101" s="5">
        <f>IF(A101="","",IF(COUNTIF(F101:K101,"&lt;&gt;OK")=0,"OK","CHECK - "&amp;TEXTJOIN("; ",TRUE,IF(F101:K101&lt;&gt;"OK",F101:K101,""))))</f>
        <v/>
      </c>
    </row>
    <row r="102">
      <c r="D102" s="5">
        <f>IFERROR(INDEX(People!$B$2:$B$101,MATCH(C102,People!$A$2:$A$101,0)),"")</f>
        <v/>
      </c>
      <c r="E102" s="5">
        <f>IFERROR((INDEX('Required shifts'!$D$2:$D$101,MATCH(B102,'Required shifts'!$A$2:$A$101,0))-INDEX('Required shifts'!$C$2:$C$101,MATCH(B102,'Required shifts'!$A$2:$A$101,0)))*24,"")</f>
        <v/>
      </c>
      <c r="F102" s="5">
        <f>IF(A102="","",IF(COUNTIF('Required shifts'!$A$2:$A$101,B102)=0,"Unknown shift",IF(COUNTIF(People!$A$2:$A$101,C102)=0,"Unknown worker","OK")))</f>
        <v/>
      </c>
      <c r="G102" s="5">
        <f>IF(A102="","",IF(COUNTIFS(Availability!$A$2:$A$201,C102,Availability!$B$2:$B$201,"&lt;="&amp;INDEX('Required shifts'!$C$2:$C$101,MATCH(B102,'Required shifts'!$A$2:$A$101,0)),Availability!$C$2:$C$201,"&gt;="&amp;INDEX('Required shifts'!$D$2:$D$101,MATCH(B102,'Required shifts'!$A$2:$A$101,0)),Availability!$D$2:$D$201,"Available")&gt;0,"OK","Not available"))</f>
        <v/>
      </c>
      <c r="H102" s="5">
        <f>IF(A102="","",IF(SUMPRODUCT(($C$2:$C$201=C102)*($A$2:$A$201&lt;&gt;A102)*(IFERROR(INDEX('Required shifts'!$C$2:$C$101,MATCH($B$2:$B$201,'Required shifts'!$A$2:$A$101,0)),0)&lt;INDEX('Required shifts'!$D$2:$D$101,MATCH(B102,'Required shifts'!$A$2:$A$101,0)))*(IFERROR(INDEX('Required shifts'!$D$2:$D$101,MATCH($B$2:$B$201,'Required shifts'!$A$2:$A$101,0)),0)&gt;INDEX('Required shifts'!$C$2:$C$101,MATCH(B102,'Required shifts'!$A$2:$A$101,0))))&gt;0,"Overlap","OK"))</f>
        <v/>
      </c>
      <c r="I102" s="5">
        <f>IF(A102="","",IF(SUMPRODUCT(($C$2:$C$201=C102)*($A$2:$A$201&lt;&gt;A102)*(IFERROR(INDEX('Required shifts'!$D$2:$D$101,MATCH($B$2:$B$201,'Required shifts'!$A$2:$A$101,0)),0)&lt;=INDEX('Required shifts'!$C$2:$C$101,MATCH(B102,'Required shifts'!$A$2:$A$101,0)))*(IFERROR(INDEX('Required shifts'!$D$2:$D$101,MATCH($B$2:$B$201,'Required shifts'!$A$2:$A$101,0)),0)&gt;INDEX('Required shifts'!$C$2:$C$101,MATCH(B102,'Required shifts'!$A$2:$A$101,0))-Settings!$B$3/24))&gt;0,"Below "&amp;Settings!$B$3&amp;"h threshold","OK"))</f>
        <v/>
      </c>
      <c r="J102" s="5">
        <f>IF(A102="","",IF(COUNTIFS(Eligibility!$A$2:$A$301,C102,Eligibility!$B$2:$B$301,"Skill",Eligibility!$C$2:$C$301,INDEX('Required shifts'!$F$2:$F$101,MATCH(B102,'Required shifts'!$A$2:$A$101,0)),Eligibility!$D$2:$D$301,"Current")&gt;0,"OK","Missing skill"))</f>
        <v/>
      </c>
      <c r="K102" s="5">
        <f>IF(A102="","",IF(COUNTIFS(Eligibility!$A$2:$A$301,C102,Eligibility!$B$2:$B$301,"Site permission",Eligibility!$C$2:$C$301,INDEX('Required shifts'!$G$2:$G$101,MATCH(B102,'Required shifts'!$A$2:$A$101,0)),Eligibility!$D$2:$D$301,"Current")&gt;0,"OK","Missing permission"))</f>
        <v/>
      </c>
      <c r="L102" s="5">
        <f>IF(A102="","",IF(COUNTIF(F102:K102,"&lt;&gt;OK")=0,"OK","CHECK - "&amp;TEXTJOIN("; ",TRUE,IF(F102:K102&lt;&gt;"OK",F102:K102,""))))</f>
        <v/>
      </c>
    </row>
    <row r="103">
      <c r="D103" s="5">
        <f>IFERROR(INDEX(People!$B$2:$B$101,MATCH(C103,People!$A$2:$A$101,0)),"")</f>
        <v/>
      </c>
      <c r="E103" s="5">
        <f>IFERROR((INDEX('Required shifts'!$D$2:$D$101,MATCH(B103,'Required shifts'!$A$2:$A$101,0))-INDEX('Required shifts'!$C$2:$C$101,MATCH(B103,'Required shifts'!$A$2:$A$101,0)))*24,"")</f>
        <v/>
      </c>
      <c r="F103" s="5">
        <f>IF(A103="","",IF(COUNTIF('Required shifts'!$A$2:$A$101,B103)=0,"Unknown shift",IF(COUNTIF(People!$A$2:$A$101,C103)=0,"Unknown worker","OK")))</f>
        <v/>
      </c>
      <c r="G103" s="5">
        <f>IF(A103="","",IF(COUNTIFS(Availability!$A$2:$A$201,C103,Availability!$B$2:$B$201,"&lt;="&amp;INDEX('Required shifts'!$C$2:$C$101,MATCH(B103,'Required shifts'!$A$2:$A$101,0)),Availability!$C$2:$C$201,"&gt;="&amp;INDEX('Required shifts'!$D$2:$D$101,MATCH(B103,'Required shifts'!$A$2:$A$101,0)),Availability!$D$2:$D$201,"Available")&gt;0,"OK","Not available"))</f>
        <v/>
      </c>
      <c r="H103" s="5">
        <f>IF(A103="","",IF(SUMPRODUCT(($C$2:$C$201=C103)*($A$2:$A$201&lt;&gt;A103)*(IFERROR(INDEX('Required shifts'!$C$2:$C$101,MATCH($B$2:$B$201,'Required shifts'!$A$2:$A$101,0)),0)&lt;INDEX('Required shifts'!$D$2:$D$101,MATCH(B103,'Required shifts'!$A$2:$A$101,0)))*(IFERROR(INDEX('Required shifts'!$D$2:$D$101,MATCH($B$2:$B$201,'Required shifts'!$A$2:$A$101,0)),0)&gt;INDEX('Required shifts'!$C$2:$C$101,MATCH(B103,'Required shifts'!$A$2:$A$101,0))))&gt;0,"Overlap","OK"))</f>
        <v/>
      </c>
      <c r="I103" s="5">
        <f>IF(A103="","",IF(SUMPRODUCT(($C$2:$C$201=C103)*($A$2:$A$201&lt;&gt;A103)*(IFERROR(INDEX('Required shifts'!$D$2:$D$101,MATCH($B$2:$B$201,'Required shifts'!$A$2:$A$101,0)),0)&lt;=INDEX('Required shifts'!$C$2:$C$101,MATCH(B103,'Required shifts'!$A$2:$A$101,0)))*(IFERROR(INDEX('Required shifts'!$D$2:$D$101,MATCH($B$2:$B$201,'Required shifts'!$A$2:$A$101,0)),0)&gt;INDEX('Required shifts'!$C$2:$C$101,MATCH(B103,'Required shifts'!$A$2:$A$101,0))-Settings!$B$3/24))&gt;0,"Below "&amp;Settings!$B$3&amp;"h threshold","OK"))</f>
        <v/>
      </c>
      <c r="J103" s="5">
        <f>IF(A103="","",IF(COUNTIFS(Eligibility!$A$2:$A$301,C103,Eligibility!$B$2:$B$301,"Skill",Eligibility!$C$2:$C$301,INDEX('Required shifts'!$F$2:$F$101,MATCH(B103,'Required shifts'!$A$2:$A$101,0)),Eligibility!$D$2:$D$301,"Current")&gt;0,"OK","Missing skill"))</f>
        <v/>
      </c>
      <c r="K103" s="5">
        <f>IF(A103="","",IF(COUNTIFS(Eligibility!$A$2:$A$301,C103,Eligibility!$B$2:$B$301,"Site permission",Eligibility!$C$2:$C$301,INDEX('Required shifts'!$G$2:$G$101,MATCH(B103,'Required shifts'!$A$2:$A$101,0)),Eligibility!$D$2:$D$301,"Current")&gt;0,"OK","Missing permission"))</f>
        <v/>
      </c>
      <c r="L103" s="5">
        <f>IF(A103="","",IF(COUNTIF(F103:K103,"&lt;&gt;OK")=0,"OK","CHECK - "&amp;TEXTJOIN("; ",TRUE,IF(F103:K103&lt;&gt;"OK",F103:K103,""))))</f>
        <v/>
      </c>
    </row>
    <row r="104">
      <c r="D104" s="5">
        <f>IFERROR(INDEX(People!$B$2:$B$101,MATCH(C104,People!$A$2:$A$101,0)),"")</f>
        <v/>
      </c>
      <c r="E104" s="5">
        <f>IFERROR((INDEX('Required shifts'!$D$2:$D$101,MATCH(B104,'Required shifts'!$A$2:$A$101,0))-INDEX('Required shifts'!$C$2:$C$101,MATCH(B104,'Required shifts'!$A$2:$A$101,0)))*24,"")</f>
        <v/>
      </c>
      <c r="F104" s="5">
        <f>IF(A104="","",IF(COUNTIF('Required shifts'!$A$2:$A$101,B104)=0,"Unknown shift",IF(COUNTIF(People!$A$2:$A$101,C104)=0,"Unknown worker","OK")))</f>
        <v/>
      </c>
      <c r="G104" s="5">
        <f>IF(A104="","",IF(COUNTIFS(Availability!$A$2:$A$201,C104,Availability!$B$2:$B$201,"&lt;="&amp;INDEX('Required shifts'!$C$2:$C$101,MATCH(B104,'Required shifts'!$A$2:$A$101,0)),Availability!$C$2:$C$201,"&gt;="&amp;INDEX('Required shifts'!$D$2:$D$101,MATCH(B104,'Required shifts'!$A$2:$A$101,0)),Availability!$D$2:$D$201,"Available")&gt;0,"OK","Not available"))</f>
        <v/>
      </c>
      <c r="H104" s="5">
        <f>IF(A104="","",IF(SUMPRODUCT(($C$2:$C$201=C104)*($A$2:$A$201&lt;&gt;A104)*(IFERROR(INDEX('Required shifts'!$C$2:$C$101,MATCH($B$2:$B$201,'Required shifts'!$A$2:$A$101,0)),0)&lt;INDEX('Required shifts'!$D$2:$D$101,MATCH(B104,'Required shifts'!$A$2:$A$101,0)))*(IFERROR(INDEX('Required shifts'!$D$2:$D$101,MATCH($B$2:$B$201,'Required shifts'!$A$2:$A$101,0)),0)&gt;INDEX('Required shifts'!$C$2:$C$101,MATCH(B104,'Required shifts'!$A$2:$A$101,0))))&gt;0,"Overlap","OK"))</f>
        <v/>
      </c>
      <c r="I104" s="5">
        <f>IF(A104="","",IF(SUMPRODUCT(($C$2:$C$201=C104)*($A$2:$A$201&lt;&gt;A104)*(IFERROR(INDEX('Required shifts'!$D$2:$D$101,MATCH($B$2:$B$201,'Required shifts'!$A$2:$A$101,0)),0)&lt;=INDEX('Required shifts'!$C$2:$C$101,MATCH(B104,'Required shifts'!$A$2:$A$101,0)))*(IFERROR(INDEX('Required shifts'!$D$2:$D$101,MATCH($B$2:$B$201,'Required shifts'!$A$2:$A$101,0)),0)&gt;INDEX('Required shifts'!$C$2:$C$101,MATCH(B104,'Required shifts'!$A$2:$A$101,0))-Settings!$B$3/24))&gt;0,"Below "&amp;Settings!$B$3&amp;"h threshold","OK"))</f>
        <v/>
      </c>
      <c r="J104" s="5">
        <f>IF(A104="","",IF(COUNTIFS(Eligibility!$A$2:$A$301,C104,Eligibility!$B$2:$B$301,"Skill",Eligibility!$C$2:$C$301,INDEX('Required shifts'!$F$2:$F$101,MATCH(B104,'Required shifts'!$A$2:$A$101,0)),Eligibility!$D$2:$D$301,"Current")&gt;0,"OK","Missing skill"))</f>
        <v/>
      </c>
      <c r="K104" s="5">
        <f>IF(A104="","",IF(COUNTIFS(Eligibility!$A$2:$A$301,C104,Eligibility!$B$2:$B$301,"Site permission",Eligibility!$C$2:$C$301,INDEX('Required shifts'!$G$2:$G$101,MATCH(B104,'Required shifts'!$A$2:$A$101,0)),Eligibility!$D$2:$D$301,"Current")&gt;0,"OK","Missing permission"))</f>
        <v/>
      </c>
      <c r="L104" s="5">
        <f>IF(A104="","",IF(COUNTIF(F104:K104,"&lt;&gt;OK")=0,"OK","CHECK - "&amp;TEXTJOIN("; ",TRUE,IF(F104:K104&lt;&gt;"OK",F104:K104,""))))</f>
        <v/>
      </c>
    </row>
    <row r="105">
      <c r="D105" s="5">
        <f>IFERROR(INDEX(People!$B$2:$B$101,MATCH(C105,People!$A$2:$A$101,0)),"")</f>
        <v/>
      </c>
      <c r="E105" s="5">
        <f>IFERROR((INDEX('Required shifts'!$D$2:$D$101,MATCH(B105,'Required shifts'!$A$2:$A$101,0))-INDEX('Required shifts'!$C$2:$C$101,MATCH(B105,'Required shifts'!$A$2:$A$101,0)))*24,"")</f>
        <v/>
      </c>
      <c r="F105" s="5">
        <f>IF(A105="","",IF(COUNTIF('Required shifts'!$A$2:$A$101,B105)=0,"Unknown shift",IF(COUNTIF(People!$A$2:$A$101,C105)=0,"Unknown worker","OK")))</f>
        <v/>
      </c>
      <c r="G105" s="5">
        <f>IF(A105="","",IF(COUNTIFS(Availability!$A$2:$A$201,C105,Availability!$B$2:$B$201,"&lt;="&amp;INDEX('Required shifts'!$C$2:$C$101,MATCH(B105,'Required shifts'!$A$2:$A$101,0)),Availability!$C$2:$C$201,"&gt;="&amp;INDEX('Required shifts'!$D$2:$D$101,MATCH(B105,'Required shifts'!$A$2:$A$101,0)),Availability!$D$2:$D$201,"Available")&gt;0,"OK","Not available"))</f>
        <v/>
      </c>
      <c r="H105" s="5">
        <f>IF(A105="","",IF(SUMPRODUCT(($C$2:$C$201=C105)*($A$2:$A$201&lt;&gt;A105)*(IFERROR(INDEX('Required shifts'!$C$2:$C$101,MATCH($B$2:$B$201,'Required shifts'!$A$2:$A$101,0)),0)&lt;INDEX('Required shifts'!$D$2:$D$101,MATCH(B105,'Required shifts'!$A$2:$A$101,0)))*(IFERROR(INDEX('Required shifts'!$D$2:$D$101,MATCH($B$2:$B$201,'Required shifts'!$A$2:$A$101,0)),0)&gt;INDEX('Required shifts'!$C$2:$C$101,MATCH(B105,'Required shifts'!$A$2:$A$101,0))))&gt;0,"Overlap","OK"))</f>
        <v/>
      </c>
      <c r="I105" s="5">
        <f>IF(A105="","",IF(SUMPRODUCT(($C$2:$C$201=C105)*($A$2:$A$201&lt;&gt;A105)*(IFERROR(INDEX('Required shifts'!$D$2:$D$101,MATCH($B$2:$B$201,'Required shifts'!$A$2:$A$101,0)),0)&lt;=INDEX('Required shifts'!$C$2:$C$101,MATCH(B105,'Required shifts'!$A$2:$A$101,0)))*(IFERROR(INDEX('Required shifts'!$D$2:$D$101,MATCH($B$2:$B$201,'Required shifts'!$A$2:$A$101,0)),0)&gt;INDEX('Required shifts'!$C$2:$C$101,MATCH(B105,'Required shifts'!$A$2:$A$101,0))-Settings!$B$3/24))&gt;0,"Below "&amp;Settings!$B$3&amp;"h threshold","OK"))</f>
        <v/>
      </c>
      <c r="J105" s="5">
        <f>IF(A105="","",IF(COUNTIFS(Eligibility!$A$2:$A$301,C105,Eligibility!$B$2:$B$301,"Skill",Eligibility!$C$2:$C$301,INDEX('Required shifts'!$F$2:$F$101,MATCH(B105,'Required shifts'!$A$2:$A$101,0)),Eligibility!$D$2:$D$301,"Current")&gt;0,"OK","Missing skill"))</f>
        <v/>
      </c>
      <c r="K105" s="5">
        <f>IF(A105="","",IF(COUNTIFS(Eligibility!$A$2:$A$301,C105,Eligibility!$B$2:$B$301,"Site permission",Eligibility!$C$2:$C$301,INDEX('Required shifts'!$G$2:$G$101,MATCH(B105,'Required shifts'!$A$2:$A$101,0)),Eligibility!$D$2:$D$301,"Current")&gt;0,"OK","Missing permission"))</f>
        <v/>
      </c>
      <c r="L105" s="5">
        <f>IF(A105="","",IF(COUNTIF(F105:K105,"&lt;&gt;OK")=0,"OK","CHECK - "&amp;TEXTJOIN("; ",TRUE,IF(F105:K105&lt;&gt;"OK",F105:K105,""))))</f>
        <v/>
      </c>
    </row>
    <row r="106">
      <c r="D106" s="5">
        <f>IFERROR(INDEX(People!$B$2:$B$101,MATCH(C106,People!$A$2:$A$101,0)),"")</f>
        <v/>
      </c>
      <c r="E106" s="5">
        <f>IFERROR((INDEX('Required shifts'!$D$2:$D$101,MATCH(B106,'Required shifts'!$A$2:$A$101,0))-INDEX('Required shifts'!$C$2:$C$101,MATCH(B106,'Required shifts'!$A$2:$A$101,0)))*24,"")</f>
        <v/>
      </c>
      <c r="F106" s="5">
        <f>IF(A106="","",IF(COUNTIF('Required shifts'!$A$2:$A$101,B106)=0,"Unknown shift",IF(COUNTIF(People!$A$2:$A$101,C106)=0,"Unknown worker","OK")))</f>
        <v/>
      </c>
      <c r="G106" s="5">
        <f>IF(A106="","",IF(COUNTIFS(Availability!$A$2:$A$201,C106,Availability!$B$2:$B$201,"&lt;="&amp;INDEX('Required shifts'!$C$2:$C$101,MATCH(B106,'Required shifts'!$A$2:$A$101,0)),Availability!$C$2:$C$201,"&gt;="&amp;INDEX('Required shifts'!$D$2:$D$101,MATCH(B106,'Required shifts'!$A$2:$A$101,0)),Availability!$D$2:$D$201,"Available")&gt;0,"OK","Not available"))</f>
        <v/>
      </c>
      <c r="H106" s="5">
        <f>IF(A106="","",IF(SUMPRODUCT(($C$2:$C$201=C106)*($A$2:$A$201&lt;&gt;A106)*(IFERROR(INDEX('Required shifts'!$C$2:$C$101,MATCH($B$2:$B$201,'Required shifts'!$A$2:$A$101,0)),0)&lt;INDEX('Required shifts'!$D$2:$D$101,MATCH(B106,'Required shifts'!$A$2:$A$101,0)))*(IFERROR(INDEX('Required shifts'!$D$2:$D$101,MATCH($B$2:$B$201,'Required shifts'!$A$2:$A$101,0)),0)&gt;INDEX('Required shifts'!$C$2:$C$101,MATCH(B106,'Required shifts'!$A$2:$A$101,0))))&gt;0,"Overlap","OK"))</f>
        <v/>
      </c>
      <c r="I106" s="5">
        <f>IF(A106="","",IF(SUMPRODUCT(($C$2:$C$201=C106)*($A$2:$A$201&lt;&gt;A106)*(IFERROR(INDEX('Required shifts'!$D$2:$D$101,MATCH($B$2:$B$201,'Required shifts'!$A$2:$A$101,0)),0)&lt;=INDEX('Required shifts'!$C$2:$C$101,MATCH(B106,'Required shifts'!$A$2:$A$101,0)))*(IFERROR(INDEX('Required shifts'!$D$2:$D$101,MATCH($B$2:$B$201,'Required shifts'!$A$2:$A$101,0)),0)&gt;INDEX('Required shifts'!$C$2:$C$101,MATCH(B106,'Required shifts'!$A$2:$A$101,0))-Settings!$B$3/24))&gt;0,"Below "&amp;Settings!$B$3&amp;"h threshold","OK"))</f>
        <v/>
      </c>
      <c r="J106" s="5">
        <f>IF(A106="","",IF(COUNTIFS(Eligibility!$A$2:$A$301,C106,Eligibility!$B$2:$B$301,"Skill",Eligibility!$C$2:$C$301,INDEX('Required shifts'!$F$2:$F$101,MATCH(B106,'Required shifts'!$A$2:$A$101,0)),Eligibility!$D$2:$D$301,"Current")&gt;0,"OK","Missing skill"))</f>
        <v/>
      </c>
      <c r="K106" s="5">
        <f>IF(A106="","",IF(COUNTIFS(Eligibility!$A$2:$A$301,C106,Eligibility!$B$2:$B$301,"Site permission",Eligibility!$C$2:$C$301,INDEX('Required shifts'!$G$2:$G$101,MATCH(B106,'Required shifts'!$A$2:$A$101,0)),Eligibility!$D$2:$D$301,"Current")&gt;0,"OK","Missing permission"))</f>
        <v/>
      </c>
      <c r="L106" s="5">
        <f>IF(A106="","",IF(COUNTIF(F106:K106,"&lt;&gt;OK")=0,"OK","CHECK - "&amp;TEXTJOIN("; ",TRUE,IF(F106:K106&lt;&gt;"OK",F106:K106,""))))</f>
        <v/>
      </c>
    </row>
    <row r="107">
      <c r="D107" s="5">
        <f>IFERROR(INDEX(People!$B$2:$B$101,MATCH(C107,People!$A$2:$A$101,0)),"")</f>
        <v/>
      </c>
      <c r="E107" s="5">
        <f>IFERROR((INDEX('Required shifts'!$D$2:$D$101,MATCH(B107,'Required shifts'!$A$2:$A$101,0))-INDEX('Required shifts'!$C$2:$C$101,MATCH(B107,'Required shifts'!$A$2:$A$101,0)))*24,"")</f>
        <v/>
      </c>
      <c r="F107" s="5">
        <f>IF(A107="","",IF(COUNTIF('Required shifts'!$A$2:$A$101,B107)=0,"Unknown shift",IF(COUNTIF(People!$A$2:$A$101,C107)=0,"Unknown worker","OK")))</f>
        <v/>
      </c>
      <c r="G107" s="5">
        <f>IF(A107="","",IF(COUNTIFS(Availability!$A$2:$A$201,C107,Availability!$B$2:$B$201,"&lt;="&amp;INDEX('Required shifts'!$C$2:$C$101,MATCH(B107,'Required shifts'!$A$2:$A$101,0)),Availability!$C$2:$C$201,"&gt;="&amp;INDEX('Required shifts'!$D$2:$D$101,MATCH(B107,'Required shifts'!$A$2:$A$101,0)),Availability!$D$2:$D$201,"Available")&gt;0,"OK","Not available"))</f>
        <v/>
      </c>
      <c r="H107" s="5">
        <f>IF(A107="","",IF(SUMPRODUCT(($C$2:$C$201=C107)*($A$2:$A$201&lt;&gt;A107)*(IFERROR(INDEX('Required shifts'!$C$2:$C$101,MATCH($B$2:$B$201,'Required shifts'!$A$2:$A$101,0)),0)&lt;INDEX('Required shifts'!$D$2:$D$101,MATCH(B107,'Required shifts'!$A$2:$A$101,0)))*(IFERROR(INDEX('Required shifts'!$D$2:$D$101,MATCH($B$2:$B$201,'Required shifts'!$A$2:$A$101,0)),0)&gt;INDEX('Required shifts'!$C$2:$C$101,MATCH(B107,'Required shifts'!$A$2:$A$101,0))))&gt;0,"Overlap","OK"))</f>
        <v/>
      </c>
      <c r="I107" s="5">
        <f>IF(A107="","",IF(SUMPRODUCT(($C$2:$C$201=C107)*($A$2:$A$201&lt;&gt;A107)*(IFERROR(INDEX('Required shifts'!$D$2:$D$101,MATCH($B$2:$B$201,'Required shifts'!$A$2:$A$101,0)),0)&lt;=INDEX('Required shifts'!$C$2:$C$101,MATCH(B107,'Required shifts'!$A$2:$A$101,0)))*(IFERROR(INDEX('Required shifts'!$D$2:$D$101,MATCH($B$2:$B$201,'Required shifts'!$A$2:$A$101,0)),0)&gt;INDEX('Required shifts'!$C$2:$C$101,MATCH(B107,'Required shifts'!$A$2:$A$101,0))-Settings!$B$3/24))&gt;0,"Below "&amp;Settings!$B$3&amp;"h threshold","OK"))</f>
        <v/>
      </c>
      <c r="J107" s="5">
        <f>IF(A107="","",IF(COUNTIFS(Eligibility!$A$2:$A$301,C107,Eligibility!$B$2:$B$301,"Skill",Eligibility!$C$2:$C$301,INDEX('Required shifts'!$F$2:$F$101,MATCH(B107,'Required shifts'!$A$2:$A$101,0)),Eligibility!$D$2:$D$301,"Current")&gt;0,"OK","Missing skill"))</f>
        <v/>
      </c>
      <c r="K107" s="5">
        <f>IF(A107="","",IF(COUNTIFS(Eligibility!$A$2:$A$301,C107,Eligibility!$B$2:$B$301,"Site permission",Eligibility!$C$2:$C$301,INDEX('Required shifts'!$G$2:$G$101,MATCH(B107,'Required shifts'!$A$2:$A$101,0)),Eligibility!$D$2:$D$301,"Current")&gt;0,"OK","Missing permission"))</f>
        <v/>
      </c>
      <c r="L107" s="5">
        <f>IF(A107="","",IF(COUNTIF(F107:K107,"&lt;&gt;OK")=0,"OK","CHECK - "&amp;TEXTJOIN("; ",TRUE,IF(F107:K107&lt;&gt;"OK",F107:K107,""))))</f>
        <v/>
      </c>
    </row>
    <row r="108">
      <c r="D108" s="5">
        <f>IFERROR(INDEX(People!$B$2:$B$101,MATCH(C108,People!$A$2:$A$101,0)),"")</f>
        <v/>
      </c>
      <c r="E108" s="5">
        <f>IFERROR((INDEX('Required shifts'!$D$2:$D$101,MATCH(B108,'Required shifts'!$A$2:$A$101,0))-INDEX('Required shifts'!$C$2:$C$101,MATCH(B108,'Required shifts'!$A$2:$A$101,0)))*24,"")</f>
        <v/>
      </c>
      <c r="F108" s="5">
        <f>IF(A108="","",IF(COUNTIF('Required shifts'!$A$2:$A$101,B108)=0,"Unknown shift",IF(COUNTIF(People!$A$2:$A$101,C108)=0,"Unknown worker","OK")))</f>
        <v/>
      </c>
      <c r="G108" s="5">
        <f>IF(A108="","",IF(COUNTIFS(Availability!$A$2:$A$201,C108,Availability!$B$2:$B$201,"&lt;="&amp;INDEX('Required shifts'!$C$2:$C$101,MATCH(B108,'Required shifts'!$A$2:$A$101,0)),Availability!$C$2:$C$201,"&gt;="&amp;INDEX('Required shifts'!$D$2:$D$101,MATCH(B108,'Required shifts'!$A$2:$A$101,0)),Availability!$D$2:$D$201,"Available")&gt;0,"OK","Not available"))</f>
        <v/>
      </c>
      <c r="H108" s="5">
        <f>IF(A108="","",IF(SUMPRODUCT(($C$2:$C$201=C108)*($A$2:$A$201&lt;&gt;A108)*(IFERROR(INDEX('Required shifts'!$C$2:$C$101,MATCH($B$2:$B$201,'Required shifts'!$A$2:$A$101,0)),0)&lt;INDEX('Required shifts'!$D$2:$D$101,MATCH(B108,'Required shifts'!$A$2:$A$101,0)))*(IFERROR(INDEX('Required shifts'!$D$2:$D$101,MATCH($B$2:$B$201,'Required shifts'!$A$2:$A$101,0)),0)&gt;INDEX('Required shifts'!$C$2:$C$101,MATCH(B108,'Required shifts'!$A$2:$A$101,0))))&gt;0,"Overlap","OK"))</f>
        <v/>
      </c>
      <c r="I108" s="5">
        <f>IF(A108="","",IF(SUMPRODUCT(($C$2:$C$201=C108)*($A$2:$A$201&lt;&gt;A108)*(IFERROR(INDEX('Required shifts'!$D$2:$D$101,MATCH($B$2:$B$201,'Required shifts'!$A$2:$A$101,0)),0)&lt;=INDEX('Required shifts'!$C$2:$C$101,MATCH(B108,'Required shifts'!$A$2:$A$101,0)))*(IFERROR(INDEX('Required shifts'!$D$2:$D$101,MATCH($B$2:$B$201,'Required shifts'!$A$2:$A$101,0)),0)&gt;INDEX('Required shifts'!$C$2:$C$101,MATCH(B108,'Required shifts'!$A$2:$A$101,0))-Settings!$B$3/24))&gt;0,"Below "&amp;Settings!$B$3&amp;"h threshold","OK"))</f>
        <v/>
      </c>
      <c r="J108" s="5">
        <f>IF(A108="","",IF(COUNTIFS(Eligibility!$A$2:$A$301,C108,Eligibility!$B$2:$B$301,"Skill",Eligibility!$C$2:$C$301,INDEX('Required shifts'!$F$2:$F$101,MATCH(B108,'Required shifts'!$A$2:$A$101,0)),Eligibility!$D$2:$D$301,"Current")&gt;0,"OK","Missing skill"))</f>
        <v/>
      </c>
      <c r="K108" s="5">
        <f>IF(A108="","",IF(COUNTIFS(Eligibility!$A$2:$A$301,C108,Eligibility!$B$2:$B$301,"Site permission",Eligibility!$C$2:$C$301,INDEX('Required shifts'!$G$2:$G$101,MATCH(B108,'Required shifts'!$A$2:$A$101,0)),Eligibility!$D$2:$D$301,"Current")&gt;0,"OK","Missing permission"))</f>
        <v/>
      </c>
      <c r="L108" s="5">
        <f>IF(A108="","",IF(COUNTIF(F108:K108,"&lt;&gt;OK")=0,"OK","CHECK - "&amp;TEXTJOIN("; ",TRUE,IF(F108:K108&lt;&gt;"OK",F108:K108,""))))</f>
        <v/>
      </c>
    </row>
    <row r="109">
      <c r="D109" s="5">
        <f>IFERROR(INDEX(People!$B$2:$B$101,MATCH(C109,People!$A$2:$A$101,0)),"")</f>
        <v/>
      </c>
      <c r="E109" s="5">
        <f>IFERROR((INDEX('Required shifts'!$D$2:$D$101,MATCH(B109,'Required shifts'!$A$2:$A$101,0))-INDEX('Required shifts'!$C$2:$C$101,MATCH(B109,'Required shifts'!$A$2:$A$101,0)))*24,"")</f>
        <v/>
      </c>
      <c r="F109" s="5">
        <f>IF(A109="","",IF(COUNTIF('Required shifts'!$A$2:$A$101,B109)=0,"Unknown shift",IF(COUNTIF(People!$A$2:$A$101,C109)=0,"Unknown worker","OK")))</f>
        <v/>
      </c>
      <c r="G109" s="5">
        <f>IF(A109="","",IF(COUNTIFS(Availability!$A$2:$A$201,C109,Availability!$B$2:$B$201,"&lt;="&amp;INDEX('Required shifts'!$C$2:$C$101,MATCH(B109,'Required shifts'!$A$2:$A$101,0)),Availability!$C$2:$C$201,"&gt;="&amp;INDEX('Required shifts'!$D$2:$D$101,MATCH(B109,'Required shifts'!$A$2:$A$101,0)),Availability!$D$2:$D$201,"Available")&gt;0,"OK","Not available"))</f>
        <v/>
      </c>
      <c r="H109" s="5">
        <f>IF(A109="","",IF(SUMPRODUCT(($C$2:$C$201=C109)*($A$2:$A$201&lt;&gt;A109)*(IFERROR(INDEX('Required shifts'!$C$2:$C$101,MATCH($B$2:$B$201,'Required shifts'!$A$2:$A$101,0)),0)&lt;INDEX('Required shifts'!$D$2:$D$101,MATCH(B109,'Required shifts'!$A$2:$A$101,0)))*(IFERROR(INDEX('Required shifts'!$D$2:$D$101,MATCH($B$2:$B$201,'Required shifts'!$A$2:$A$101,0)),0)&gt;INDEX('Required shifts'!$C$2:$C$101,MATCH(B109,'Required shifts'!$A$2:$A$101,0))))&gt;0,"Overlap","OK"))</f>
        <v/>
      </c>
      <c r="I109" s="5">
        <f>IF(A109="","",IF(SUMPRODUCT(($C$2:$C$201=C109)*($A$2:$A$201&lt;&gt;A109)*(IFERROR(INDEX('Required shifts'!$D$2:$D$101,MATCH($B$2:$B$201,'Required shifts'!$A$2:$A$101,0)),0)&lt;=INDEX('Required shifts'!$C$2:$C$101,MATCH(B109,'Required shifts'!$A$2:$A$101,0)))*(IFERROR(INDEX('Required shifts'!$D$2:$D$101,MATCH($B$2:$B$201,'Required shifts'!$A$2:$A$101,0)),0)&gt;INDEX('Required shifts'!$C$2:$C$101,MATCH(B109,'Required shifts'!$A$2:$A$101,0))-Settings!$B$3/24))&gt;0,"Below "&amp;Settings!$B$3&amp;"h threshold","OK"))</f>
        <v/>
      </c>
      <c r="J109" s="5">
        <f>IF(A109="","",IF(COUNTIFS(Eligibility!$A$2:$A$301,C109,Eligibility!$B$2:$B$301,"Skill",Eligibility!$C$2:$C$301,INDEX('Required shifts'!$F$2:$F$101,MATCH(B109,'Required shifts'!$A$2:$A$101,0)),Eligibility!$D$2:$D$301,"Current")&gt;0,"OK","Missing skill"))</f>
        <v/>
      </c>
      <c r="K109" s="5">
        <f>IF(A109="","",IF(COUNTIFS(Eligibility!$A$2:$A$301,C109,Eligibility!$B$2:$B$301,"Site permission",Eligibility!$C$2:$C$301,INDEX('Required shifts'!$G$2:$G$101,MATCH(B109,'Required shifts'!$A$2:$A$101,0)),Eligibility!$D$2:$D$301,"Current")&gt;0,"OK","Missing permission"))</f>
        <v/>
      </c>
      <c r="L109" s="5">
        <f>IF(A109="","",IF(COUNTIF(F109:K109,"&lt;&gt;OK")=0,"OK","CHECK - "&amp;TEXTJOIN("; ",TRUE,IF(F109:K109&lt;&gt;"OK",F109:K109,""))))</f>
        <v/>
      </c>
    </row>
    <row r="110">
      <c r="D110" s="5">
        <f>IFERROR(INDEX(People!$B$2:$B$101,MATCH(C110,People!$A$2:$A$101,0)),"")</f>
        <v/>
      </c>
      <c r="E110" s="5">
        <f>IFERROR((INDEX('Required shifts'!$D$2:$D$101,MATCH(B110,'Required shifts'!$A$2:$A$101,0))-INDEX('Required shifts'!$C$2:$C$101,MATCH(B110,'Required shifts'!$A$2:$A$101,0)))*24,"")</f>
        <v/>
      </c>
      <c r="F110" s="5">
        <f>IF(A110="","",IF(COUNTIF('Required shifts'!$A$2:$A$101,B110)=0,"Unknown shift",IF(COUNTIF(People!$A$2:$A$101,C110)=0,"Unknown worker","OK")))</f>
        <v/>
      </c>
      <c r="G110" s="5">
        <f>IF(A110="","",IF(COUNTIFS(Availability!$A$2:$A$201,C110,Availability!$B$2:$B$201,"&lt;="&amp;INDEX('Required shifts'!$C$2:$C$101,MATCH(B110,'Required shifts'!$A$2:$A$101,0)),Availability!$C$2:$C$201,"&gt;="&amp;INDEX('Required shifts'!$D$2:$D$101,MATCH(B110,'Required shifts'!$A$2:$A$101,0)),Availability!$D$2:$D$201,"Available")&gt;0,"OK","Not available"))</f>
        <v/>
      </c>
      <c r="H110" s="5">
        <f>IF(A110="","",IF(SUMPRODUCT(($C$2:$C$201=C110)*($A$2:$A$201&lt;&gt;A110)*(IFERROR(INDEX('Required shifts'!$C$2:$C$101,MATCH($B$2:$B$201,'Required shifts'!$A$2:$A$101,0)),0)&lt;INDEX('Required shifts'!$D$2:$D$101,MATCH(B110,'Required shifts'!$A$2:$A$101,0)))*(IFERROR(INDEX('Required shifts'!$D$2:$D$101,MATCH($B$2:$B$201,'Required shifts'!$A$2:$A$101,0)),0)&gt;INDEX('Required shifts'!$C$2:$C$101,MATCH(B110,'Required shifts'!$A$2:$A$101,0))))&gt;0,"Overlap","OK"))</f>
        <v/>
      </c>
      <c r="I110" s="5">
        <f>IF(A110="","",IF(SUMPRODUCT(($C$2:$C$201=C110)*($A$2:$A$201&lt;&gt;A110)*(IFERROR(INDEX('Required shifts'!$D$2:$D$101,MATCH($B$2:$B$201,'Required shifts'!$A$2:$A$101,0)),0)&lt;=INDEX('Required shifts'!$C$2:$C$101,MATCH(B110,'Required shifts'!$A$2:$A$101,0)))*(IFERROR(INDEX('Required shifts'!$D$2:$D$101,MATCH($B$2:$B$201,'Required shifts'!$A$2:$A$101,0)),0)&gt;INDEX('Required shifts'!$C$2:$C$101,MATCH(B110,'Required shifts'!$A$2:$A$101,0))-Settings!$B$3/24))&gt;0,"Below "&amp;Settings!$B$3&amp;"h threshold","OK"))</f>
        <v/>
      </c>
      <c r="J110" s="5">
        <f>IF(A110="","",IF(COUNTIFS(Eligibility!$A$2:$A$301,C110,Eligibility!$B$2:$B$301,"Skill",Eligibility!$C$2:$C$301,INDEX('Required shifts'!$F$2:$F$101,MATCH(B110,'Required shifts'!$A$2:$A$101,0)),Eligibility!$D$2:$D$301,"Current")&gt;0,"OK","Missing skill"))</f>
        <v/>
      </c>
      <c r="K110" s="5">
        <f>IF(A110="","",IF(COUNTIFS(Eligibility!$A$2:$A$301,C110,Eligibility!$B$2:$B$301,"Site permission",Eligibility!$C$2:$C$301,INDEX('Required shifts'!$G$2:$G$101,MATCH(B110,'Required shifts'!$A$2:$A$101,0)),Eligibility!$D$2:$D$301,"Current")&gt;0,"OK","Missing permission"))</f>
        <v/>
      </c>
      <c r="L110" s="5">
        <f>IF(A110="","",IF(COUNTIF(F110:K110,"&lt;&gt;OK")=0,"OK","CHECK - "&amp;TEXTJOIN("; ",TRUE,IF(F110:K110&lt;&gt;"OK",F110:K110,""))))</f>
        <v/>
      </c>
    </row>
    <row r="111">
      <c r="D111" s="5">
        <f>IFERROR(INDEX(People!$B$2:$B$101,MATCH(C111,People!$A$2:$A$101,0)),"")</f>
        <v/>
      </c>
      <c r="E111" s="5">
        <f>IFERROR((INDEX('Required shifts'!$D$2:$D$101,MATCH(B111,'Required shifts'!$A$2:$A$101,0))-INDEX('Required shifts'!$C$2:$C$101,MATCH(B111,'Required shifts'!$A$2:$A$101,0)))*24,"")</f>
        <v/>
      </c>
      <c r="F111" s="5">
        <f>IF(A111="","",IF(COUNTIF('Required shifts'!$A$2:$A$101,B111)=0,"Unknown shift",IF(COUNTIF(People!$A$2:$A$101,C111)=0,"Unknown worker","OK")))</f>
        <v/>
      </c>
      <c r="G111" s="5">
        <f>IF(A111="","",IF(COUNTIFS(Availability!$A$2:$A$201,C111,Availability!$B$2:$B$201,"&lt;="&amp;INDEX('Required shifts'!$C$2:$C$101,MATCH(B111,'Required shifts'!$A$2:$A$101,0)),Availability!$C$2:$C$201,"&gt;="&amp;INDEX('Required shifts'!$D$2:$D$101,MATCH(B111,'Required shifts'!$A$2:$A$101,0)),Availability!$D$2:$D$201,"Available")&gt;0,"OK","Not available"))</f>
        <v/>
      </c>
      <c r="H111" s="5">
        <f>IF(A111="","",IF(SUMPRODUCT(($C$2:$C$201=C111)*($A$2:$A$201&lt;&gt;A111)*(IFERROR(INDEX('Required shifts'!$C$2:$C$101,MATCH($B$2:$B$201,'Required shifts'!$A$2:$A$101,0)),0)&lt;INDEX('Required shifts'!$D$2:$D$101,MATCH(B111,'Required shifts'!$A$2:$A$101,0)))*(IFERROR(INDEX('Required shifts'!$D$2:$D$101,MATCH($B$2:$B$201,'Required shifts'!$A$2:$A$101,0)),0)&gt;INDEX('Required shifts'!$C$2:$C$101,MATCH(B111,'Required shifts'!$A$2:$A$101,0))))&gt;0,"Overlap","OK"))</f>
        <v/>
      </c>
      <c r="I111" s="5">
        <f>IF(A111="","",IF(SUMPRODUCT(($C$2:$C$201=C111)*($A$2:$A$201&lt;&gt;A111)*(IFERROR(INDEX('Required shifts'!$D$2:$D$101,MATCH($B$2:$B$201,'Required shifts'!$A$2:$A$101,0)),0)&lt;=INDEX('Required shifts'!$C$2:$C$101,MATCH(B111,'Required shifts'!$A$2:$A$101,0)))*(IFERROR(INDEX('Required shifts'!$D$2:$D$101,MATCH($B$2:$B$201,'Required shifts'!$A$2:$A$101,0)),0)&gt;INDEX('Required shifts'!$C$2:$C$101,MATCH(B111,'Required shifts'!$A$2:$A$101,0))-Settings!$B$3/24))&gt;0,"Below "&amp;Settings!$B$3&amp;"h threshold","OK"))</f>
        <v/>
      </c>
      <c r="J111" s="5">
        <f>IF(A111="","",IF(COUNTIFS(Eligibility!$A$2:$A$301,C111,Eligibility!$B$2:$B$301,"Skill",Eligibility!$C$2:$C$301,INDEX('Required shifts'!$F$2:$F$101,MATCH(B111,'Required shifts'!$A$2:$A$101,0)),Eligibility!$D$2:$D$301,"Current")&gt;0,"OK","Missing skill"))</f>
        <v/>
      </c>
      <c r="K111" s="5">
        <f>IF(A111="","",IF(COUNTIFS(Eligibility!$A$2:$A$301,C111,Eligibility!$B$2:$B$301,"Site permission",Eligibility!$C$2:$C$301,INDEX('Required shifts'!$G$2:$G$101,MATCH(B111,'Required shifts'!$A$2:$A$101,0)),Eligibility!$D$2:$D$301,"Current")&gt;0,"OK","Missing permission"))</f>
        <v/>
      </c>
      <c r="L111" s="5">
        <f>IF(A111="","",IF(COUNTIF(F111:K111,"&lt;&gt;OK")=0,"OK","CHECK - "&amp;TEXTJOIN("; ",TRUE,IF(F111:K111&lt;&gt;"OK",F111:K111,""))))</f>
        <v/>
      </c>
    </row>
    <row r="112">
      <c r="D112" s="5">
        <f>IFERROR(INDEX(People!$B$2:$B$101,MATCH(C112,People!$A$2:$A$101,0)),"")</f>
        <v/>
      </c>
      <c r="E112" s="5">
        <f>IFERROR((INDEX('Required shifts'!$D$2:$D$101,MATCH(B112,'Required shifts'!$A$2:$A$101,0))-INDEX('Required shifts'!$C$2:$C$101,MATCH(B112,'Required shifts'!$A$2:$A$101,0)))*24,"")</f>
        <v/>
      </c>
      <c r="F112" s="5">
        <f>IF(A112="","",IF(COUNTIF('Required shifts'!$A$2:$A$101,B112)=0,"Unknown shift",IF(COUNTIF(People!$A$2:$A$101,C112)=0,"Unknown worker","OK")))</f>
        <v/>
      </c>
      <c r="G112" s="5">
        <f>IF(A112="","",IF(COUNTIFS(Availability!$A$2:$A$201,C112,Availability!$B$2:$B$201,"&lt;="&amp;INDEX('Required shifts'!$C$2:$C$101,MATCH(B112,'Required shifts'!$A$2:$A$101,0)),Availability!$C$2:$C$201,"&gt;="&amp;INDEX('Required shifts'!$D$2:$D$101,MATCH(B112,'Required shifts'!$A$2:$A$101,0)),Availability!$D$2:$D$201,"Available")&gt;0,"OK","Not available"))</f>
        <v/>
      </c>
      <c r="H112" s="5">
        <f>IF(A112="","",IF(SUMPRODUCT(($C$2:$C$201=C112)*($A$2:$A$201&lt;&gt;A112)*(IFERROR(INDEX('Required shifts'!$C$2:$C$101,MATCH($B$2:$B$201,'Required shifts'!$A$2:$A$101,0)),0)&lt;INDEX('Required shifts'!$D$2:$D$101,MATCH(B112,'Required shifts'!$A$2:$A$101,0)))*(IFERROR(INDEX('Required shifts'!$D$2:$D$101,MATCH($B$2:$B$201,'Required shifts'!$A$2:$A$101,0)),0)&gt;INDEX('Required shifts'!$C$2:$C$101,MATCH(B112,'Required shifts'!$A$2:$A$101,0))))&gt;0,"Overlap","OK"))</f>
        <v/>
      </c>
      <c r="I112" s="5">
        <f>IF(A112="","",IF(SUMPRODUCT(($C$2:$C$201=C112)*($A$2:$A$201&lt;&gt;A112)*(IFERROR(INDEX('Required shifts'!$D$2:$D$101,MATCH($B$2:$B$201,'Required shifts'!$A$2:$A$101,0)),0)&lt;=INDEX('Required shifts'!$C$2:$C$101,MATCH(B112,'Required shifts'!$A$2:$A$101,0)))*(IFERROR(INDEX('Required shifts'!$D$2:$D$101,MATCH($B$2:$B$201,'Required shifts'!$A$2:$A$101,0)),0)&gt;INDEX('Required shifts'!$C$2:$C$101,MATCH(B112,'Required shifts'!$A$2:$A$101,0))-Settings!$B$3/24))&gt;0,"Below "&amp;Settings!$B$3&amp;"h threshold","OK"))</f>
        <v/>
      </c>
      <c r="J112" s="5">
        <f>IF(A112="","",IF(COUNTIFS(Eligibility!$A$2:$A$301,C112,Eligibility!$B$2:$B$301,"Skill",Eligibility!$C$2:$C$301,INDEX('Required shifts'!$F$2:$F$101,MATCH(B112,'Required shifts'!$A$2:$A$101,0)),Eligibility!$D$2:$D$301,"Current")&gt;0,"OK","Missing skill"))</f>
        <v/>
      </c>
      <c r="K112" s="5">
        <f>IF(A112="","",IF(COUNTIFS(Eligibility!$A$2:$A$301,C112,Eligibility!$B$2:$B$301,"Site permission",Eligibility!$C$2:$C$301,INDEX('Required shifts'!$G$2:$G$101,MATCH(B112,'Required shifts'!$A$2:$A$101,0)),Eligibility!$D$2:$D$301,"Current")&gt;0,"OK","Missing permission"))</f>
        <v/>
      </c>
      <c r="L112" s="5">
        <f>IF(A112="","",IF(COUNTIF(F112:K112,"&lt;&gt;OK")=0,"OK","CHECK - "&amp;TEXTJOIN("; ",TRUE,IF(F112:K112&lt;&gt;"OK",F112:K112,""))))</f>
        <v/>
      </c>
    </row>
    <row r="113">
      <c r="D113" s="5">
        <f>IFERROR(INDEX(People!$B$2:$B$101,MATCH(C113,People!$A$2:$A$101,0)),"")</f>
        <v/>
      </c>
      <c r="E113" s="5">
        <f>IFERROR((INDEX('Required shifts'!$D$2:$D$101,MATCH(B113,'Required shifts'!$A$2:$A$101,0))-INDEX('Required shifts'!$C$2:$C$101,MATCH(B113,'Required shifts'!$A$2:$A$101,0)))*24,"")</f>
        <v/>
      </c>
      <c r="F113" s="5">
        <f>IF(A113="","",IF(COUNTIF('Required shifts'!$A$2:$A$101,B113)=0,"Unknown shift",IF(COUNTIF(People!$A$2:$A$101,C113)=0,"Unknown worker","OK")))</f>
        <v/>
      </c>
      <c r="G113" s="5">
        <f>IF(A113="","",IF(COUNTIFS(Availability!$A$2:$A$201,C113,Availability!$B$2:$B$201,"&lt;="&amp;INDEX('Required shifts'!$C$2:$C$101,MATCH(B113,'Required shifts'!$A$2:$A$101,0)),Availability!$C$2:$C$201,"&gt;="&amp;INDEX('Required shifts'!$D$2:$D$101,MATCH(B113,'Required shifts'!$A$2:$A$101,0)),Availability!$D$2:$D$201,"Available")&gt;0,"OK","Not available"))</f>
        <v/>
      </c>
      <c r="H113" s="5">
        <f>IF(A113="","",IF(SUMPRODUCT(($C$2:$C$201=C113)*($A$2:$A$201&lt;&gt;A113)*(IFERROR(INDEX('Required shifts'!$C$2:$C$101,MATCH($B$2:$B$201,'Required shifts'!$A$2:$A$101,0)),0)&lt;INDEX('Required shifts'!$D$2:$D$101,MATCH(B113,'Required shifts'!$A$2:$A$101,0)))*(IFERROR(INDEX('Required shifts'!$D$2:$D$101,MATCH($B$2:$B$201,'Required shifts'!$A$2:$A$101,0)),0)&gt;INDEX('Required shifts'!$C$2:$C$101,MATCH(B113,'Required shifts'!$A$2:$A$101,0))))&gt;0,"Overlap","OK"))</f>
        <v/>
      </c>
      <c r="I113" s="5">
        <f>IF(A113="","",IF(SUMPRODUCT(($C$2:$C$201=C113)*($A$2:$A$201&lt;&gt;A113)*(IFERROR(INDEX('Required shifts'!$D$2:$D$101,MATCH($B$2:$B$201,'Required shifts'!$A$2:$A$101,0)),0)&lt;=INDEX('Required shifts'!$C$2:$C$101,MATCH(B113,'Required shifts'!$A$2:$A$101,0)))*(IFERROR(INDEX('Required shifts'!$D$2:$D$101,MATCH($B$2:$B$201,'Required shifts'!$A$2:$A$101,0)),0)&gt;INDEX('Required shifts'!$C$2:$C$101,MATCH(B113,'Required shifts'!$A$2:$A$101,0))-Settings!$B$3/24))&gt;0,"Below "&amp;Settings!$B$3&amp;"h threshold","OK"))</f>
        <v/>
      </c>
      <c r="J113" s="5">
        <f>IF(A113="","",IF(COUNTIFS(Eligibility!$A$2:$A$301,C113,Eligibility!$B$2:$B$301,"Skill",Eligibility!$C$2:$C$301,INDEX('Required shifts'!$F$2:$F$101,MATCH(B113,'Required shifts'!$A$2:$A$101,0)),Eligibility!$D$2:$D$301,"Current")&gt;0,"OK","Missing skill"))</f>
        <v/>
      </c>
      <c r="K113" s="5">
        <f>IF(A113="","",IF(COUNTIFS(Eligibility!$A$2:$A$301,C113,Eligibility!$B$2:$B$301,"Site permission",Eligibility!$C$2:$C$301,INDEX('Required shifts'!$G$2:$G$101,MATCH(B113,'Required shifts'!$A$2:$A$101,0)),Eligibility!$D$2:$D$301,"Current")&gt;0,"OK","Missing permission"))</f>
        <v/>
      </c>
      <c r="L113" s="5">
        <f>IF(A113="","",IF(COUNTIF(F113:K113,"&lt;&gt;OK")=0,"OK","CHECK - "&amp;TEXTJOIN("; ",TRUE,IF(F113:K113&lt;&gt;"OK",F113:K113,""))))</f>
        <v/>
      </c>
    </row>
    <row r="114">
      <c r="D114" s="5">
        <f>IFERROR(INDEX(People!$B$2:$B$101,MATCH(C114,People!$A$2:$A$101,0)),"")</f>
        <v/>
      </c>
      <c r="E114" s="5">
        <f>IFERROR((INDEX('Required shifts'!$D$2:$D$101,MATCH(B114,'Required shifts'!$A$2:$A$101,0))-INDEX('Required shifts'!$C$2:$C$101,MATCH(B114,'Required shifts'!$A$2:$A$101,0)))*24,"")</f>
        <v/>
      </c>
      <c r="F114" s="5">
        <f>IF(A114="","",IF(COUNTIF('Required shifts'!$A$2:$A$101,B114)=0,"Unknown shift",IF(COUNTIF(People!$A$2:$A$101,C114)=0,"Unknown worker","OK")))</f>
        <v/>
      </c>
      <c r="G114" s="5">
        <f>IF(A114="","",IF(COUNTIFS(Availability!$A$2:$A$201,C114,Availability!$B$2:$B$201,"&lt;="&amp;INDEX('Required shifts'!$C$2:$C$101,MATCH(B114,'Required shifts'!$A$2:$A$101,0)),Availability!$C$2:$C$201,"&gt;="&amp;INDEX('Required shifts'!$D$2:$D$101,MATCH(B114,'Required shifts'!$A$2:$A$101,0)),Availability!$D$2:$D$201,"Available")&gt;0,"OK","Not available"))</f>
        <v/>
      </c>
      <c r="H114" s="5">
        <f>IF(A114="","",IF(SUMPRODUCT(($C$2:$C$201=C114)*($A$2:$A$201&lt;&gt;A114)*(IFERROR(INDEX('Required shifts'!$C$2:$C$101,MATCH($B$2:$B$201,'Required shifts'!$A$2:$A$101,0)),0)&lt;INDEX('Required shifts'!$D$2:$D$101,MATCH(B114,'Required shifts'!$A$2:$A$101,0)))*(IFERROR(INDEX('Required shifts'!$D$2:$D$101,MATCH($B$2:$B$201,'Required shifts'!$A$2:$A$101,0)),0)&gt;INDEX('Required shifts'!$C$2:$C$101,MATCH(B114,'Required shifts'!$A$2:$A$101,0))))&gt;0,"Overlap","OK"))</f>
        <v/>
      </c>
      <c r="I114" s="5">
        <f>IF(A114="","",IF(SUMPRODUCT(($C$2:$C$201=C114)*($A$2:$A$201&lt;&gt;A114)*(IFERROR(INDEX('Required shifts'!$D$2:$D$101,MATCH($B$2:$B$201,'Required shifts'!$A$2:$A$101,0)),0)&lt;=INDEX('Required shifts'!$C$2:$C$101,MATCH(B114,'Required shifts'!$A$2:$A$101,0)))*(IFERROR(INDEX('Required shifts'!$D$2:$D$101,MATCH($B$2:$B$201,'Required shifts'!$A$2:$A$101,0)),0)&gt;INDEX('Required shifts'!$C$2:$C$101,MATCH(B114,'Required shifts'!$A$2:$A$101,0))-Settings!$B$3/24))&gt;0,"Below "&amp;Settings!$B$3&amp;"h threshold","OK"))</f>
        <v/>
      </c>
      <c r="J114" s="5">
        <f>IF(A114="","",IF(COUNTIFS(Eligibility!$A$2:$A$301,C114,Eligibility!$B$2:$B$301,"Skill",Eligibility!$C$2:$C$301,INDEX('Required shifts'!$F$2:$F$101,MATCH(B114,'Required shifts'!$A$2:$A$101,0)),Eligibility!$D$2:$D$301,"Current")&gt;0,"OK","Missing skill"))</f>
        <v/>
      </c>
      <c r="K114" s="5">
        <f>IF(A114="","",IF(COUNTIFS(Eligibility!$A$2:$A$301,C114,Eligibility!$B$2:$B$301,"Site permission",Eligibility!$C$2:$C$301,INDEX('Required shifts'!$G$2:$G$101,MATCH(B114,'Required shifts'!$A$2:$A$101,0)),Eligibility!$D$2:$D$301,"Current")&gt;0,"OK","Missing permission"))</f>
        <v/>
      </c>
      <c r="L114" s="5">
        <f>IF(A114="","",IF(COUNTIF(F114:K114,"&lt;&gt;OK")=0,"OK","CHECK - "&amp;TEXTJOIN("; ",TRUE,IF(F114:K114&lt;&gt;"OK",F114:K114,""))))</f>
        <v/>
      </c>
    </row>
    <row r="115">
      <c r="D115" s="5">
        <f>IFERROR(INDEX(People!$B$2:$B$101,MATCH(C115,People!$A$2:$A$101,0)),"")</f>
        <v/>
      </c>
      <c r="E115" s="5">
        <f>IFERROR((INDEX('Required shifts'!$D$2:$D$101,MATCH(B115,'Required shifts'!$A$2:$A$101,0))-INDEX('Required shifts'!$C$2:$C$101,MATCH(B115,'Required shifts'!$A$2:$A$101,0)))*24,"")</f>
        <v/>
      </c>
      <c r="F115" s="5">
        <f>IF(A115="","",IF(COUNTIF('Required shifts'!$A$2:$A$101,B115)=0,"Unknown shift",IF(COUNTIF(People!$A$2:$A$101,C115)=0,"Unknown worker","OK")))</f>
        <v/>
      </c>
      <c r="G115" s="5">
        <f>IF(A115="","",IF(COUNTIFS(Availability!$A$2:$A$201,C115,Availability!$B$2:$B$201,"&lt;="&amp;INDEX('Required shifts'!$C$2:$C$101,MATCH(B115,'Required shifts'!$A$2:$A$101,0)),Availability!$C$2:$C$201,"&gt;="&amp;INDEX('Required shifts'!$D$2:$D$101,MATCH(B115,'Required shifts'!$A$2:$A$101,0)),Availability!$D$2:$D$201,"Available")&gt;0,"OK","Not available"))</f>
        <v/>
      </c>
      <c r="H115" s="5">
        <f>IF(A115="","",IF(SUMPRODUCT(($C$2:$C$201=C115)*($A$2:$A$201&lt;&gt;A115)*(IFERROR(INDEX('Required shifts'!$C$2:$C$101,MATCH($B$2:$B$201,'Required shifts'!$A$2:$A$101,0)),0)&lt;INDEX('Required shifts'!$D$2:$D$101,MATCH(B115,'Required shifts'!$A$2:$A$101,0)))*(IFERROR(INDEX('Required shifts'!$D$2:$D$101,MATCH($B$2:$B$201,'Required shifts'!$A$2:$A$101,0)),0)&gt;INDEX('Required shifts'!$C$2:$C$101,MATCH(B115,'Required shifts'!$A$2:$A$101,0))))&gt;0,"Overlap","OK"))</f>
        <v/>
      </c>
      <c r="I115" s="5">
        <f>IF(A115="","",IF(SUMPRODUCT(($C$2:$C$201=C115)*($A$2:$A$201&lt;&gt;A115)*(IFERROR(INDEX('Required shifts'!$D$2:$D$101,MATCH($B$2:$B$201,'Required shifts'!$A$2:$A$101,0)),0)&lt;=INDEX('Required shifts'!$C$2:$C$101,MATCH(B115,'Required shifts'!$A$2:$A$101,0)))*(IFERROR(INDEX('Required shifts'!$D$2:$D$101,MATCH($B$2:$B$201,'Required shifts'!$A$2:$A$101,0)),0)&gt;INDEX('Required shifts'!$C$2:$C$101,MATCH(B115,'Required shifts'!$A$2:$A$101,0))-Settings!$B$3/24))&gt;0,"Below "&amp;Settings!$B$3&amp;"h threshold","OK"))</f>
        <v/>
      </c>
      <c r="J115" s="5">
        <f>IF(A115="","",IF(COUNTIFS(Eligibility!$A$2:$A$301,C115,Eligibility!$B$2:$B$301,"Skill",Eligibility!$C$2:$C$301,INDEX('Required shifts'!$F$2:$F$101,MATCH(B115,'Required shifts'!$A$2:$A$101,0)),Eligibility!$D$2:$D$301,"Current")&gt;0,"OK","Missing skill"))</f>
        <v/>
      </c>
      <c r="K115" s="5">
        <f>IF(A115="","",IF(COUNTIFS(Eligibility!$A$2:$A$301,C115,Eligibility!$B$2:$B$301,"Site permission",Eligibility!$C$2:$C$301,INDEX('Required shifts'!$G$2:$G$101,MATCH(B115,'Required shifts'!$A$2:$A$101,0)),Eligibility!$D$2:$D$301,"Current")&gt;0,"OK","Missing permission"))</f>
        <v/>
      </c>
      <c r="L115" s="5">
        <f>IF(A115="","",IF(COUNTIF(F115:K115,"&lt;&gt;OK")=0,"OK","CHECK - "&amp;TEXTJOIN("; ",TRUE,IF(F115:K115&lt;&gt;"OK",F115:K115,""))))</f>
        <v/>
      </c>
    </row>
    <row r="116">
      <c r="D116" s="5">
        <f>IFERROR(INDEX(People!$B$2:$B$101,MATCH(C116,People!$A$2:$A$101,0)),"")</f>
        <v/>
      </c>
      <c r="E116" s="5">
        <f>IFERROR((INDEX('Required shifts'!$D$2:$D$101,MATCH(B116,'Required shifts'!$A$2:$A$101,0))-INDEX('Required shifts'!$C$2:$C$101,MATCH(B116,'Required shifts'!$A$2:$A$101,0)))*24,"")</f>
        <v/>
      </c>
      <c r="F116" s="5">
        <f>IF(A116="","",IF(COUNTIF('Required shifts'!$A$2:$A$101,B116)=0,"Unknown shift",IF(COUNTIF(People!$A$2:$A$101,C116)=0,"Unknown worker","OK")))</f>
        <v/>
      </c>
      <c r="G116" s="5">
        <f>IF(A116="","",IF(COUNTIFS(Availability!$A$2:$A$201,C116,Availability!$B$2:$B$201,"&lt;="&amp;INDEX('Required shifts'!$C$2:$C$101,MATCH(B116,'Required shifts'!$A$2:$A$101,0)),Availability!$C$2:$C$201,"&gt;="&amp;INDEX('Required shifts'!$D$2:$D$101,MATCH(B116,'Required shifts'!$A$2:$A$101,0)),Availability!$D$2:$D$201,"Available")&gt;0,"OK","Not available"))</f>
        <v/>
      </c>
      <c r="H116" s="5">
        <f>IF(A116="","",IF(SUMPRODUCT(($C$2:$C$201=C116)*($A$2:$A$201&lt;&gt;A116)*(IFERROR(INDEX('Required shifts'!$C$2:$C$101,MATCH($B$2:$B$201,'Required shifts'!$A$2:$A$101,0)),0)&lt;INDEX('Required shifts'!$D$2:$D$101,MATCH(B116,'Required shifts'!$A$2:$A$101,0)))*(IFERROR(INDEX('Required shifts'!$D$2:$D$101,MATCH($B$2:$B$201,'Required shifts'!$A$2:$A$101,0)),0)&gt;INDEX('Required shifts'!$C$2:$C$101,MATCH(B116,'Required shifts'!$A$2:$A$101,0))))&gt;0,"Overlap","OK"))</f>
        <v/>
      </c>
      <c r="I116" s="5">
        <f>IF(A116="","",IF(SUMPRODUCT(($C$2:$C$201=C116)*($A$2:$A$201&lt;&gt;A116)*(IFERROR(INDEX('Required shifts'!$D$2:$D$101,MATCH($B$2:$B$201,'Required shifts'!$A$2:$A$101,0)),0)&lt;=INDEX('Required shifts'!$C$2:$C$101,MATCH(B116,'Required shifts'!$A$2:$A$101,0)))*(IFERROR(INDEX('Required shifts'!$D$2:$D$101,MATCH($B$2:$B$201,'Required shifts'!$A$2:$A$101,0)),0)&gt;INDEX('Required shifts'!$C$2:$C$101,MATCH(B116,'Required shifts'!$A$2:$A$101,0))-Settings!$B$3/24))&gt;0,"Below "&amp;Settings!$B$3&amp;"h threshold","OK"))</f>
        <v/>
      </c>
      <c r="J116" s="5">
        <f>IF(A116="","",IF(COUNTIFS(Eligibility!$A$2:$A$301,C116,Eligibility!$B$2:$B$301,"Skill",Eligibility!$C$2:$C$301,INDEX('Required shifts'!$F$2:$F$101,MATCH(B116,'Required shifts'!$A$2:$A$101,0)),Eligibility!$D$2:$D$301,"Current")&gt;0,"OK","Missing skill"))</f>
        <v/>
      </c>
      <c r="K116" s="5">
        <f>IF(A116="","",IF(COUNTIFS(Eligibility!$A$2:$A$301,C116,Eligibility!$B$2:$B$301,"Site permission",Eligibility!$C$2:$C$301,INDEX('Required shifts'!$G$2:$G$101,MATCH(B116,'Required shifts'!$A$2:$A$101,0)),Eligibility!$D$2:$D$301,"Current")&gt;0,"OK","Missing permission"))</f>
        <v/>
      </c>
      <c r="L116" s="5">
        <f>IF(A116="","",IF(COUNTIF(F116:K116,"&lt;&gt;OK")=0,"OK","CHECK - "&amp;TEXTJOIN("; ",TRUE,IF(F116:K116&lt;&gt;"OK",F116:K116,""))))</f>
        <v/>
      </c>
    </row>
    <row r="117">
      <c r="D117" s="5">
        <f>IFERROR(INDEX(People!$B$2:$B$101,MATCH(C117,People!$A$2:$A$101,0)),"")</f>
        <v/>
      </c>
      <c r="E117" s="5">
        <f>IFERROR((INDEX('Required shifts'!$D$2:$D$101,MATCH(B117,'Required shifts'!$A$2:$A$101,0))-INDEX('Required shifts'!$C$2:$C$101,MATCH(B117,'Required shifts'!$A$2:$A$101,0)))*24,"")</f>
        <v/>
      </c>
      <c r="F117" s="5">
        <f>IF(A117="","",IF(COUNTIF('Required shifts'!$A$2:$A$101,B117)=0,"Unknown shift",IF(COUNTIF(People!$A$2:$A$101,C117)=0,"Unknown worker","OK")))</f>
        <v/>
      </c>
      <c r="G117" s="5">
        <f>IF(A117="","",IF(COUNTIFS(Availability!$A$2:$A$201,C117,Availability!$B$2:$B$201,"&lt;="&amp;INDEX('Required shifts'!$C$2:$C$101,MATCH(B117,'Required shifts'!$A$2:$A$101,0)),Availability!$C$2:$C$201,"&gt;="&amp;INDEX('Required shifts'!$D$2:$D$101,MATCH(B117,'Required shifts'!$A$2:$A$101,0)),Availability!$D$2:$D$201,"Available")&gt;0,"OK","Not available"))</f>
        <v/>
      </c>
      <c r="H117" s="5">
        <f>IF(A117="","",IF(SUMPRODUCT(($C$2:$C$201=C117)*($A$2:$A$201&lt;&gt;A117)*(IFERROR(INDEX('Required shifts'!$C$2:$C$101,MATCH($B$2:$B$201,'Required shifts'!$A$2:$A$101,0)),0)&lt;INDEX('Required shifts'!$D$2:$D$101,MATCH(B117,'Required shifts'!$A$2:$A$101,0)))*(IFERROR(INDEX('Required shifts'!$D$2:$D$101,MATCH($B$2:$B$201,'Required shifts'!$A$2:$A$101,0)),0)&gt;INDEX('Required shifts'!$C$2:$C$101,MATCH(B117,'Required shifts'!$A$2:$A$101,0))))&gt;0,"Overlap","OK"))</f>
        <v/>
      </c>
      <c r="I117" s="5">
        <f>IF(A117="","",IF(SUMPRODUCT(($C$2:$C$201=C117)*($A$2:$A$201&lt;&gt;A117)*(IFERROR(INDEX('Required shifts'!$D$2:$D$101,MATCH($B$2:$B$201,'Required shifts'!$A$2:$A$101,0)),0)&lt;=INDEX('Required shifts'!$C$2:$C$101,MATCH(B117,'Required shifts'!$A$2:$A$101,0)))*(IFERROR(INDEX('Required shifts'!$D$2:$D$101,MATCH($B$2:$B$201,'Required shifts'!$A$2:$A$101,0)),0)&gt;INDEX('Required shifts'!$C$2:$C$101,MATCH(B117,'Required shifts'!$A$2:$A$101,0))-Settings!$B$3/24))&gt;0,"Below "&amp;Settings!$B$3&amp;"h threshold","OK"))</f>
        <v/>
      </c>
      <c r="J117" s="5">
        <f>IF(A117="","",IF(COUNTIFS(Eligibility!$A$2:$A$301,C117,Eligibility!$B$2:$B$301,"Skill",Eligibility!$C$2:$C$301,INDEX('Required shifts'!$F$2:$F$101,MATCH(B117,'Required shifts'!$A$2:$A$101,0)),Eligibility!$D$2:$D$301,"Current")&gt;0,"OK","Missing skill"))</f>
        <v/>
      </c>
      <c r="K117" s="5">
        <f>IF(A117="","",IF(COUNTIFS(Eligibility!$A$2:$A$301,C117,Eligibility!$B$2:$B$301,"Site permission",Eligibility!$C$2:$C$301,INDEX('Required shifts'!$G$2:$G$101,MATCH(B117,'Required shifts'!$A$2:$A$101,0)),Eligibility!$D$2:$D$301,"Current")&gt;0,"OK","Missing permission"))</f>
        <v/>
      </c>
      <c r="L117" s="5">
        <f>IF(A117="","",IF(COUNTIF(F117:K117,"&lt;&gt;OK")=0,"OK","CHECK - "&amp;TEXTJOIN("; ",TRUE,IF(F117:K117&lt;&gt;"OK",F117:K117,""))))</f>
        <v/>
      </c>
    </row>
    <row r="118">
      <c r="D118" s="5">
        <f>IFERROR(INDEX(People!$B$2:$B$101,MATCH(C118,People!$A$2:$A$101,0)),"")</f>
        <v/>
      </c>
      <c r="E118" s="5">
        <f>IFERROR((INDEX('Required shifts'!$D$2:$D$101,MATCH(B118,'Required shifts'!$A$2:$A$101,0))-INDEX('Required shifts'!$C$2:$C$101,MATCH(B118,'Required shifts'!$A$2:$A$101,0)))*24,"")</f>
        <v/>
      </c>
      <c r="F118" s="5">
        <f>IF(A118="","",IF(COUNTIF('Required shifts'!$A$2:$A$101,B118)=0,"Unknown shift",IF(COUNTIF(People!$A$2:$A$101,C118)=0,"Unknown worker","OK")))</f>
        <v/>
      </c>
      <c r="G118" s="5">
        <f>IF(A118="","",IF(COUNTIFS(Availability!$A$2:$A$201,C118,Availability!$B$2:$B$201,"&lt;="&amp;INDEX('Required shifts'!$C$2:$C$101,MATCH(B118,'Required shifts'!$A$2:$A$101,0)),Availability!$C$2:$C$201,"&gt;="&amp;INDEX('Required shifts'!$D$2:$D$101,MATCH(B118,'Required shifts'!$A$2:$A$101,0)),Availability!$D$2:$D$201,"Available")&gt;0,"OK","Not available"))</f>
        <v/>
      </c>
      <c r="H118" s="5">
        <f>IF(A118="","",IF(SUMPRODUCT(($C$2:$C$201=C118)*($A$2:$A$201&lt;&gt;A118)*(IFERROR(INDEX('Required shifts'!$C$2:$C$101,MATCH($B$2:$B$201,'Required shifts'!$A$2:$A$101,0)),0)&lt;INDEX('Required shifts'!$D$2:$D$101,MATCH(B118,'Required shifts'!$A$2:$A$101,0)))*(IFERROR(INDEX('Required shifts'!$D$2:$D$101,MATCH($B$2:$B$201,'Required shifts'!$A$2:$A$101,0)),0)&gt;INDEX('Required shifts'!$C$2:$C$101,MATCH(B118,'Required shifts'!$A$2:$A$101,0))))&gt;0,"Overlap","OK"))</f>
        <v/>
      </c>
      <c r="I118" s="5">
        <f>IF(A118="","",IF(SUMPRODUCT(($C$2:$C$201=C118)*($A$2:$A$201&lt;&gt;A118)*(IFERROR(INDEX('Required shifts'!$D$2:$D$101,MATCH($B$2:$B$201,'Required shifts'!$A$2:$A$101,0)),0)&lt;=INDEX('Required shifts'!$C$2:$C$101,MATCH(B118,'Required shifts'!$A$2:$A$101,0)))*(IFERROR(INDEX('Required shifts'!$D$2:$D$101,MATCH($B$2:$B$201,'Required shifts'!$A$2:$A$101,0)),0)&gt;INDEX('Required shifts'!$C$2:$C$101,MATCH(B118,'Required shifts'!$A$2:$A$101,0))-Settings!$B$3/24))&gt;0,"Below "&amp;Settings!$B$3&amp;"h threshold","OK"))</f>
        <v/>
      </c>
      <c r="J118" s="5">
        <f>IF(A118="","",IF(COUNTIFS(Eligibility!$A$2:$A$301,C118,Eligibility!$B$2:$B$301,"Skill",Eligibility!$C$2:$C$301,INDEX('Required shifts'!$F$2:$F$101,MATCH(B118,'Required shifts'!$A$2:$A$101,0)),Eligibility!$D$2:$D$301,"Current")&gt;0,"OK","Missing skill"))</f>
        <v/>
      </c>
      <c r="K118" s="5">
        <f>IF(A118="","",IF(COUNTIFS(Eligibility!$A$2:$A$301,C118,Eligibility!$B$2:$B$301,"Site permission",Eligibility!$C$2:$C$301,INDEX('Required shifts'!$G$2:$G$101,MATCH(B118,'Required shifts'!$A$2:$A$101,0)),Eligibility!$D$2:$D$301,"Current")&gt;0,"OK","Missing permission"))</f>
        <v/>
      </c>
      <c r="L118" s="5">
        <f>IF(A118="","",IF(COUNTIF(F118:K118,"&lt;&gt;OK")=0,"OK","CHECK - "&amp;TEXTJOIN("; ",TRUE,IF(F118:K118&lt;&gt;"OK",F118:K118,""))))</f>
        <v/>
      </c>
    </row>
    <row r="119">
      <c r="D119" s="5">
        <f>IFERROR(INDEX(People!$B$2:$B$101,MATCH(C119,People!$A$2:$A$101,0)),"")</f>
        <v/>
      </c>
      <c r="E119" s="5">
        <f>IFERROR((INDEX('Required shifts'!$D$2:$D$101,MATCH(B119,'Required shifts'!$A$2:$A$101,0))-INDEX('Required shifts'!$C$2:$C$101,MATCH(B119,'Required shifts'!$A$2:$A$101,0)))*24,"")</f>
        <v/>
      </c>
      <c r="F119" s="5">
        <f>IF(A119="","",IF(COUNTIF('Required shifts'!$A$2:$A$101,B119)=0,"Unknown shift",IF(COUNTIF(People!$A$2:$A$101,C119)=0,"Unknown worker","OK")))</f>
        <v/>
      </c>
      <c r="G119" s="5">
        <f>IF(A119="","",IF(COUNTIFS(Availability!$A$2:$A$201,C119,Availability!$B$2:$B$201,"&lt;="&amp;INDEX('Required shifts'!$C$2:$C$101,MATCH(B119,'Required shifts'!$A$2:$A$101,0)),Availability!$C$2:$C$201,"&gt;="&amp;INDEX('Required shifts'!$D$2:$D$101,MATCH(B119,'Required shifts'!$A$2:$A$101,0)),Availability!$D$2:$D$201,"Available")&gt;0,"OK","Not available"))</f>
        <v/>
      </c>
      <c r="H119" s="5">
        <f>IF(A119="","",IF(SUMPRODUCT(($C$2:$C$201=C119)*($A$2:$A$201&lt;&gt;A119)*(IFERROR(INDEX('Required shifts'!$C$2:$C$101,MATCH($B$2:$B$201,'Required shifts'!$A$2:$A$101,0)),0)&lt;INDEX('Required shifts'!$D$2:$D$101,MATCH(B119,'Required shifts'!$A$2:$A$101,0)))*(IFERROR(INDEX('Required shifts'!$D$2:$D$101,MATCH($B$2:$B$201,'Required shifts'!$A$2:$A$101,0)),0)&gt;INDEX('Required shifts'!$C$2:$C$101,MATCH(B119,'Required shifts'!$A$2:$A$101,0))))&gt;0,"Overlap","OK"))</f>
        <v/>
      </c>
      <c r="I119" s="5">
        <f>IF(A119="","",IF(SUMPRODUCT(($C$2:$C$201=C119)*($A$2:$A$201&lt;&gt;A119)*(IFERROR(INDEX('Required shifts'!$D$2:$D$101,MATCH($B$2:$B$201,'Required shifts'!$A$2:$A$101,0)),0)&lt;=INDEX('Required shifts'!$C$2:$C$101,MATCH(B119,'Required shifts'!$A$2:$A$101,0)))*(IFERROR(INDEX('Required shifts'!$D$2:$D$101,MATCH($B$2:$B$201,'Required shifts'!$A$2:$A$101,0)),0)&gt;INDEX('Required shifts'!$C$2:$C$101,MATCH(B119,'Required shifts'!$A$2:$A$101,0))-Settings!$B$3/24))&gt;0,"Below "&amp;Settings!$B$3&amp;"h threshold","OK"))</f>
        <v/>
      </c>
      <c r="J119" s="5">
        <f>IF(A119="","",IF(COUNTIFS(Eligibility!$A$2:$A$301,C119,Eligibility!$B$2:$B$301,"Skill",Eligibility!$C$2:$C$301,INDEX('Required shifts'!$F$2:$F$101,MATCH(B119,'Required shifts'!$A$2:$A$101,0)),Eligibility!$D$2:$D$301,"Current")&gt;0,"OK","Missing skill"))</f>
        <v/>
      </c>
      <c r="K119" s="5">
        <f>IF(A119="","",IF(COUNTIFS(Eligibility!$A$2:$A$301,C119,Eligibility!$B$2:$B$301,"Site permission",Eligibility!$C$2:$C$301,INDEX('Required shifts'!$G$2:$G$101,MATCH(B119,'Required shifts'!$A$2:$A$101,0)),Eligibility!$D$2:$D$301,"Current")&gt;0,"OK","Missing permission"))</f>
        <v/>
      </c>
      <c r="L119" s="5">
        <f>IF(A119="","",IF(COUNTIF(F119:K119,"&lt;&gt;OK")=0,"OK","CHECK - "&amp;TEXTJOIN("; ",TRUE,IF(F119:K119&lt;&gt;"OK",F119:K119,""))))</f>
        <v/>
      </c>
    </row>
    <row r="120">
      <c r="D120" s="5">
        <f>IFERROR(INDEX(People!$B$2:$B$101,MATCH(C120,People!$A$2:$A$101,0)),"")</f>
        <v/>
      </c>
      <c r="E120" s="5">
        <f>IFERROR((INDEX('Required shifts'!$D$2:$D$101,MATCH(B120,'Required shifts'!$A$2:$A$101,0))-INDEX('Required shifts'!$C$2:$C$101,MATCH(B120,'Required shifts'!$A$2:$A$101,0)))*24,"")</f>
        <v/>
      </c>
      <c r="F120" s="5">
        <f>IF(A120="","",IF(COUNTIF('Required shifts'!$A$2:$A$101,B120)=0,"Unknown shift",IF(COUNTIF(People!$A$2:$A$101,C120)=0,"Unknown worker","OK")))</f>
        <v/>
      </c>
      <c r="G120" s="5">
        <f>IF(A120="","",IF(COUNTIFS(Availability!$A$2:$A$201,C120,Availability!$B$2:$B$201,"&lt;="&amp;INDEX('Required shifts'!$C$2:$C$101,MATCH(B120,'Required shifts'!$A$2:$A$101,0)),Availability!$C$2:$C$201,"&gt;="&amp;INDEX('Required shifts'!$D$2:$D$101,MATCH(B120,'Required shifts'!$A$2:$A$101,0)),Availability!$D$2:$D$201,"Available")&gt;0,"OK","Not available"))</f>
        <v/>
      </c>
      <c r="H120" s="5">
        <f>IF(A120="","",IF(SUMPRODUCT(($C$2:$C$201=C120)*($A$2:$A$201&lt;&gt;A120)*(IFERROR(INDEX('Required shifts'!$C$2:$C$101,MATCH($B$2:$B$201,'Required shifts'!$A$2:$A$101,0)),0)&lt;INDEX('Required shifts'!$D$2:$D$101,MATCH(B120,'Required shifts'!$A$2:$A$101,0)))*(IFERROR(INDEX('Required shifts'!$D$2:$D$101,MATCH($B$2:$B$201,'Required shifts'!$A$2:$A$101,0)),0)&gt;INDEX('Required shifts'!$C$2:$C$101,MATCH(B120,'Required shifts'!$A$2:$A$101,0))))&gt;0,"Overlap","OK"))</f>
        <v/>
      </c>
      <c r="I120" s="5">
        <f>IF(A120="","",IF(SUMPRODUCT(($C$2:$C$201=C120)*($A$2:$A$201&lt;&gt;A120)*(IFERROR(INDEX('Required shifts'!$D$2:$D$101,MATCH($B$2:$B$201,'Required shifts'!$A$2:$A$101,0)),0)&lt;=INDEX('Required shifts'!$C$2:$C$101,MATCH(B120,'Required shifts'!$A$2:$A$101,0)))*(IFERROR(INDEX('Required shifts'!$D$2:$D$101,MATCH($B$2:$B$201,'Required shifts'!$A$2:$A$101,0)),0)&gt;INDEX('Required shifts'!$C$2:$C$101,MATCH(B120,'Required shifts'!$A$2:$A$101,0))-Settings!$B$3/24))&gt;0,"Below "&amp;Settings!$B$3&amp;"h threshold","OK"))</f>
        <v/>
      </c>
      <c r="J120" s="5">
        <f>IF(A120="","",IF(COUNTIFS(Eligibility!$A$2:$A$301,C120,Eligibility!$B$2:$B$301,"Skill",Eligibility!$C$2:$C$301,INDEX('Required shifts'!$F$2:$F$101,MATCH(B120,'Required shifts'!$A$2:$A$101,0)),Eligibility!$D$2:$D$301,"Current")&gt;0,"OK","Missing skill"))</f>
        <v/>
      </c>
      <c r="K120" s="5">
        <f>IF(A120="","",IF(COUNTIFS(Eligibility!$A$2:$A$301,C120,Eligibility!$B$2:$B$301,"Site permission",Eligibility!$C$2:$C$301,INDEX('Required shifts'!$G$2:$G$101,MATCH(B120,'Required shifts'!$A$2:$A$101,0)),Eligibility!$D$2:$D$301,"Current")&gt;0,"OK","Missing permission"))</f>
        <v/>
      </c>
      <c r="L120" s="5">
        <f>IF(A120="","",IF(COUNTIF(F120:K120,"&lt;&gt;OK")=0,"OK","CHECK - "&amp;TEXTJOIN("; ",TRUE,IF(F120:K120&lt;&gt;"OK",F120:K120,""))))</f>
        <v/>
      </c>
    </row>
    <row r="121">
      <c r="D121" s="5">
        <f>IFERROR(INDEX(People!$B$2:$B$101,MATCH(C121,People!$A$2:$A$101,0)),"")</f>
        <v/>
      </c>
      <c r="E121" s="5">
        <f>IFERROR((INDEX('Required shifts'!$D$2:$D$101,MATCH(B121,'Required shifts'!$A$2:$A$101,0))-INDEX('Required shifts'!$C$2:$C$101,MATCH(B121,'Required shifts'!$A$2:$A$101,0)))*24,"")</f>
        <v/>
      </c>
      <c r="F121" s="5">
        <f>IF(A121="","",IF(COUNTIF('Required shifts'!$A$2:$A$101,B121)=0,"Unknown shift",IF(COUNTIF(People!$A$2:$A$101,C121)=0,"Unknown worker","OK")))</f>
        <v/>
      </c>
      <c r="G121" s="5">
        <f>IF(A121="","",IF(COUNTIFS(Availability!$A$2:$A$201,C121,Availability!$B$2:$B$201,"&lt;="&amp;INDEX('Required shifts'!$C$2:$C$101,MATCH(B121,'Required shifts'!$A$2:$A$101,0)),Availability!$C$2:$C$201,"&gt;="&amp;INDEX('Required shifts'!$D$2:$D$101,MATCH(B121,'Required shifts'!$A$2:$A$101,0)),Availability!$D$2:$D$201,"Available")&gt;0,"OK","Not available"))</f>
        <v/>
      </c>
      <c r="H121" s="5">
        <f>IF(A121="","",IF(SUMPRODUCT(($C$2:$C$201=C121)*($A$2:$A$201&lt;&gt;A121)*(IFERROR(INDEX('Required shifts'!$C$2:$C$101,MATCH($B$2:$B$201,'Required shifts'!$A$2:$A$101,0)),0)&lt;INDEX('Required shifts'!$D$2:$D$101,MATCH(B121,'Required shifts'!$A$2:$A$101,0)))*(IFERROR(INDEX('Required shifts'!$D$2:$D$101,MATCH($B$2:$B$201,'Required shifts'!$A$2:$A$101,0)),0)&gt;INDEX('Required shifts'!$C$2:$C$101,MATCH(B121,'Required shifts'!$A$2:$A$101,0))))&gt;0,"Overlap","OK"))</f>
        <v/>
      </c>
      <c r="I121" s="5">
        <f>IF(A121="","",IF(SUMPRODUCT(($C$2:$C$201=C121)*($A$2:$A$201&lt;&gt;A121)*(IFERROR(INDEX('Required shifts'!$D$2:$D$101,MATCH($B$2:$B$201,'Required shifts'!$A$2:$A$101,0)),0)&lt;=INDEX('Required shifts'!$C$2:$C$101,MATCH(B121,'Required shifts'!$A$2:$A$101,0)))*(IFERROR(INDEX('Required shifts'!$D$2:$D$101,MATCH($B$2:$B$201,'Required shifts'!$A$2:$A$101,0)),0)&gt;INDEX('Required shifts'!$C$2:$C$101,MATCH(B121,'Required shifts'!$A$2:$A$101,0))-Settings!$B$3/24))&gt;0,"Below "&amp;Settings!$B$3&amp;"h threshold","OK"))</f>
        <v/>
      </c>
      <c r="J121" s="5">
        <f>IF(A121="","",IF(COUNTIFS(Eligibility!$A$2:$A$301,C121,Eligibility!$B$2:$B$301,"Skill",Eligibility!$C$2:$C$301,INDEX('Required shifts'!$F$2:$F$101,MATCH(B121,'Required shifts'!$A$2:$A$101,0)),Eligibility!$D$2:$D$301,"Current")&gt;0,"OK","Missing skill"))</f>
        <v/>
      </c>
      <c r="K121" s="5">
        <f>IF(A121="","",IF(COUNTIFS(Eligibility!$A$2:$A$301,C121,Eligibility!$B$2:$B$301,"Site permission",Eligibility!$C$2:$C$301,INDEX('Required shifts'!$G$2:$G$101,MATCH(B121,'Required shifts'!$A$2:$A$101,0)),Eligibility!$D$2:$D$301,"Current")&gt;0,"OK","Missing permission"))</f>
        <v/>
      </c>
      <c r="L121" s="5">
        <f>IF(A121="","",IF(COUNTIF(F121:K121,"&lt;&gt;OK")=0,"OK","CHECK - "&amp;TEXTJOIN("; ",TRUE,IF(F121:K121&lt;&gt;"OK",F121:K121,""))))</f>
        <v/>
      </c>
    </row>
    <row r="122">
      <c r="D122" s="5">
        <f>IFERROR(INDEX(People!$B$2:$B$101,MATCH(C122,People!$A$2:$A$101,0)),"")</f>
        <v/>
      </c>
      <c r="E122" s="5">
        <f>IFERROR((INDEX('Required shifts'!$D$2:$D$101,MATCH(B122,'Required shifts'!$A$2:$A$101,0))-INDEX('Required shifts'!$C$2:$C$101,MATCH(B122,'Required shifts'!$A$2:$A$101,0)))*24,"")</f>
        <v/>
      </c>
      <c r="F122" s="5">
        <f>IF(A122="","",IF(COUNTIF('Required shifts'!$A$2:$A$101,B122)=0,"Unknown shift",IF(COUNTIF(People!$A$2:$A$101,C122)=0,"Unknown worker","OK")))</f>
        <v/>
      </c>
      <c r="G122" s="5">
        <f>IF(A122="","",IF(COUNTIFS(Availability!$A$2:$A$201,C122,Availability!$B$2:$B$201,"&lt;="&amp;INDEX('Required shifts'!$C$2:$C$101,MATCH(B122,'Required shifts'!$A$2:$A$101,0)),Availability!$C$2:$C$201,"&gt;="&amp;INDEX('Required shifts'!$D$2:$D$101,MATCH(B122,'Required shifts'!$A$2:$A$101,0)),Availability!$D$2:$D$201,"Available")&gt;0,"OK","Not available"))</f>
        <v/>
      </c>
      <c r="H122" s="5">
        <f>IF(A122="","",IF(SUMPRODUCT(($C$2:$C$201=C122)*($A$2:$A$201&lt;&gt;A122)*(IFERROR(INDEX('Required shifts'!$C$2:$C$101,MATCH($B$2:$B$201,'Required shifts'!$A$2:$A$101,0)),0)&lt;INDEX('Required shifts'!$D$2:$D$101,MATCH(B122,'Required shifts'!$A$2:$A$101,0)))*(IFERROR(INDEX('Required shifts'!$D$2:$D$101,MATCH($B$2:$B$201,'Required shifts'!$A$2:$A$101,0)),0)&gt;INDEX('Required shifts'!$C$2:$C$101,MATCH(B122,'Required shifts'!$A$2:$A$101,0))))&gt;0,"Overlap","OK"))</f>
        <v/>
      </c>
      <c r="I122" s="5">
        <f>IF(A122="","",IF(SUMPRODUCT(($C$2:$C$201=C122)*($A$2:$A$201&lt;&gt;A122)*(IFERROR(INDEX('Required shifts'!$D$2:$D$101,MATCH($B$2:$B$201,'Required shifts'!$A$2:$A$101,0)),0)&lt;=INDEX('Required shifts'!$C$2:$C$101,MATCH(B122,'Required shifts'!$A$2:$A$101,0)))*(IFERROR(INDEX('Required shifts'!$D$2:$D$101,MATCH($B$2:$B$201,'Required shifts'!$A$2:$A$101,0)),0)&gt;INDEX('Required shifts'!$C$2:$C$101,MATCH(B122,'Required shifts'!$A$2:$A$101,0))-Settings!$B$3/24))&gt;0,"Below "&amp;Settings!$B$3&amp;"h threshold","OK"))</f>
        <v/>
      </c>
      <c r="J122" s="5">
        <f>IF(A122="","",IF(COUNTIFS(Eligibility!$A$2:$A$301,C122,Eligibility!$B$2:$B$301,"Skill",Eligibility!$C$2:$C$301,INDEX('Required shifts'!$F$2:$F$101,MATCH(B122,'Required shifts'!$A$2:$A$101,0)),Eligibility!$D$2:$D$301,"Current")&gt;0,"OK","Missing skill"))</f>
        <v/>
      </c>
      <c r="K122" s="5">
        <f>IF(A122="","",IF(COUNTIFS(Eligibility!$A$2:$A$301,C122,Eligibility!$B$2:$B$301,"Site permission",Eligibility!$C$2:$C$301,INDEX('Required shifts'!$G$2:$G$101,MATCH(B122,'Required shifts'!$A$2:$A$101,0)),Eligibility!$D$2:$D$301,"Current")&gt;0,"OK","Missing permission"))</f>
        <v/>
      </c>
      <c r="L122" s="5">
        <f>IF(A122="","",IF(COUNTIF(F122:K122,"&lt;&gt;OK")=0,"OK","CHECK - "&amp;TEXTJOIN("; ",TRUE,IF(F122:K122&lt;&gt;"OK",F122:K122,""))))</f>
        <v/>
      </c>
    </row>
    <row r="123">
      <c r="D123" s="5">
        <f>IFERROR(INDEX(People!$B$2:$B$101,MATCH(C123,People!$A$2:$A$101,0)),"")</f>
        <v/>
      </c>
      <c r="E123" s="5">
        <f>IFERROR((INDEX('Required shifts'!$D$2:$D$101,MATCH(B123,'Required shifts'!$A$2:$A$101,0))-INDEX('Required shifts'!$C$2:$C$101,MATCH(B123,'Required shifts'!$A$2:$A$101,0)))*24,"")</f>
        <v/>
      </c>
      <c r="F123" s="5">
        <f>IF(A123="","",IF(COUNTIF('Required shifts'!$A$2:$A$101,B123)=0,"Unknown shift",IF(COUNTIF(People!$A$2:$A$101,C123)=0,"Unknown worker","OK")))</f>
        <v/>
      </c>
      <c r="G123" s="5">
        <f>IF(A123="","",IF(COUNTIFS(Availability!$A$2:$A$201,C123,Availability!$B$2:$B$201,"&lt;="&amp;INDEX('Required shifts'!$C$2:$C$101,MATCH(B123,'Required shifts'!$A$2:$A$101,0)),Availability!$C$2:$C$201,"&gt;="&amp;INDEX('Required shifts'!$D$2:$D$101,MATCH(B123,'Required shifts'!$A$2:$A$101,0)),Availability!$D$2:$D$201,"Available")&gt;0,"OK","Not available"))</f>
        <v/>
      </c>
      <c r="H123" s="5">
        <f>IF(A123="","",IF(SUMPRODUCT(($C$2:$C$201=C123)*($A$2:$A$201&lt;&gt;A123)*(IFERROR(INDEX('Required shifts'!$C$2:$C$101,MATCH($B$2:$B$201,'Required shifts'!$A$2:$A$101,0)),0)&lt;INDEX('Required shifts'!$D$2:$D$101,MATCH(B123,'Required shifts'!$A$2:$A$101,0)))*(IFERROR(INDEX('Required shifts'!$D$2:$D$101,MATCH($B$2:$B$201,'Required shifts'!$A$2:$A$101,0)),0)&gt;INDEX('Required shifts'!$C$2:$C$101,MATCH(B123,'Required shifts'!$A$2:$A$101,0))))&gt;0,"Overlap","OK"))</f>
        <v/>
      </c>
      <c r="I123" s="5">
        <f>IF(A123="","",IF(SUMPRODUCT(($C$2:$C$201=C123)*($A$2:$A$201&lt;&gt;A123)*(IFERROR(INDEX('Required shifts'!$D$2:$D$101,MATCH($B$2:$B$201,'Required shifts'!$A$2:$A$101,0)),0)&lt;=INDEX('Required shifts'!$C$2:$C$101,MATCH(B123,'Required shifts'!$A$2:$A$101,0)))*(IFERROR(INDEX('Required shifts'!$D$2:$D$101,MATCH($B$2:$B$201,'Required shifts'!$A$2:$A$101,0)),0)&gt;INDEX('Required shifts'!$C$2:$C$101,MATCH(B123,'Required shifts'!$A$2:$A$101,0))-Settings!$B$3/24))&gt;0,"Below "&amp;Settings!$B$3&amp;"h threshold","OK"))</f>
        <v/>
      </c>
      <c r="J123" s="5">
        <f>IF(A123="","",IF(COUNTIFS(Eligibility!$A$2:$A$301,C123,Eligibility!$B$2:$B$301,"Skill",Eligibility!$C$2:$C$301,INDEX('Required shifts'!$F$2:$F$101,MATCH(B123,'Required shifts'!$A$2:$A$101,0)),Eligibility!$D$2:$D$301,"Current")&gt;0,"OK","Missing skill"))</f>
        <v/>
      </c>
      <c r="K123" s="5">
        <f>IF(A123="","",IF(COUNTIFS(Eligibility!$A$2:$A$301,C123,Eligibility!$B$2:$B$301,"Site permission",Eligibility!$C$2:$C$301,INDEX('Required shifts'!$G$2:$G$101,MATCH(B123,'Required shifts'!$A$2:$A$101,0)),Eligibility!$D$2:$D$301,"Current")&gt;0,"OK","Missing permission"))</f>
        <v/>
      </c>
      <c r="L123" s="5">
        <f>IF(A123="","",IF(COUNTIF(F123:K123,"&lt;&gt;OK")=0,"OK","CHECK - "&amp;TEXTJOIN("; ",TRUE,IF(F123:K123&lt;&gt;"OK",F123:K123,""))))</f>
        <v/>
      </c>
    </row>
    <row r="124">
      <c r="D124" s="5">
        <f>IFERROR(INDEX(People!$B$2:$B$101,MATCH(C124,People!$A$2:$A$101,0)),"")</f>
        <v/>
      </c>
      <c r="E124" s="5">
        <f>IFERROR((INDEX('Required shifts'!$D$2:$D$101,MATCH(B124,'Required shifts'!$A$2:$A$101,0))-INDEX('Required shifts'!$C$2:$C$101,MATCH(B124,'Required shifts'!$A$2:$A$101,0)))*24,"")</f>
        <v/>
      </c>
      <c r="F124" s="5">
        <f>IF(A124="","",IF(COUNTIF('Required shifts'!$A$2:$A$101,B124)=0,"Unknown shift",IF(COUNTIF(People!$A$2:$A$101,C124)=0,"Unknown worker","OK")))</f>
        <v/>
      </c>
      <c r="G124" s="5">
        <f>IF(A124="","",IF(COUNTIFS(Availability!$A$2:$A$201,C124,Availability!$B$2:$B$201,"&lt;="&amp;INDEX('Required shifts'!$C$2:$C$101,MATCH(B124,'Required shifts'!$A$2:$A$101,0)),Availability!$C$2:$C$201,"&gt;="&amp;INDEX('Required shifts'!$D$2:$D$101,MATCH(B124,'Required shifts'!$A$2:$A$101,0)),Availability!$D$2:$D$201,"Available")&gt;0,"OK","Not available"))</f>
        <v/>
      </c>
      <c r="H124" s="5">
        <f>IF(A124="","",IF(SUMPRODUCT(($C$2:$C$201=C124)*($A$2:$A$201&lt;&gt;A124)*(IFERROR(INDEX('Required shifts'!$C$2:$C$101,MATCH($B$2:$B$201,'Required shifts'!$A$2:$A$101,0)),0)&lt;INDEX('Required shifts'!$D$2:$D$101,MATCH(B124,'Required shifts'!$A$2:$A$101,0)))*(IFERROR(INDEX('Required shifts'!$D$2:$D$101,MATCH($B$2:$B$201,'Required shifts'!$A$2:$A$101,0)),0)&gt;INDEX('Required shifts'!$C$2:$C$101,MATCH(B124,'Required shifts'!$A$2:$A$101,0))))&gt;0,"Overlap","OK"))</f>
        <v/>
      </c>
      <c r="I124" s="5">
        <f>IF(A124="","",IF(SUMPRODUCT(($C$2:$C$201=C124)*($A$2:$A$201&lt;&gt;A124)*(IFERROR(INDEX('Required shifts'!$D$2:$D$101,MATCH($B$2:$B$201,'Required shifts'!$A$2:$A$101,0)),0)&lt;=INDEX('Required shifts'!$C$2:$C$101,MATCH(B124,'Required shifts'!$A$2:$A$101,0)))*(IFERROR(INDEX('Required shifts'!$D$2:$D$101,MATCH($B$2:$B$201,'Required shifts'!$A$2:$A$101,0)),0)&gt;INDEX('Required shifts'!$C$2:$C$101,MATCH(B124,'Required shifts'!$A$2:$A$101,0))-Settings!$B$3/24))&gt;0,"Below "&amp;Settings!$B$3&amp;"h threshold","OK"))</f>
        <v/>
      </c>
      <c r="J124" s="5">
        <f>IF(A124="","",IF(COUNTIFS(Eligibility!$A$2:$A$301,C124,Eligibility!$B$2:$B$301,"Skill",Eligibility!$C$2:$C$301,INDEX('Required shifts'!$F$2:$F$101,MATCH(B124,'Required shifts'!$A$2:$A$101,0)),Eligibility!$D$2:$D$301,"Current")&gt;0,"OK","Missing skill"))</f>
        <v/>
      </c>
      <c r="K124" s="5">
        <f>IF(A124="","",IF(COUNTIFS(Eligibility!$A$2:$A$301,C124,Eligibility!$B$2:$B$301,"Site permission",Eligibility!$C$2:$C$301,INDEX('Required shifts'!$G$2:$G$101,MATCH(B124,'Required shifts'!$A$2:$A$101,0)),Eligibility!$D$2:$D$301,"Current")&gt;0,"OK","Missing permission"))</f>
        <v/>
      </c>
      <c r="L124" s="5">
        <f>IF(A124="","",IF(COUNTIF(F124:K124,"&lt;&gt;OK")=0,"OK","CHECK - "&amp;TEXTJOIN("; ",TRUE,IF(F124:K124&lt;&gt;"OK",F124:K124,""))))</f>
        <v/>
      </c>
    </row>
    <row r="125">
      <c r="D125" s="5">
        <f>IFERROR(INDEX(People!$B$2:$B$101,MATCH(C125,People!$A$2:$A$101,0)),"")</f>
        <v/>
      </c>
      <c r="E125" s="5">
        <f>IFERROR((INDEX('Required shifts'!$D$2:$D$101,MATCH(B125,'Required shifts'!$A$2:$A$101,0))-INDEX('Required shifts'!$C$2:$C$101,MATCH(B125,'Required shifts'!$A$2:$A$101,0)))*24,"")</f>
        <v/>
      </c>
      <c r="F125" s="5">
        <f>IF(A125="","",IF(COUNTIF('Required shifts'!$A$2:$A$101,B125)=0,"Unknown shift",IF(COUNTIF(People!$A$2:$A$101,C125)=0,"Unknown worker","OK")))</f>
        <v/>
      </c>
      <c r="G125" s="5">
        <f>IF(A125="","",IF(COUNTIFS(Availability!$A$2:$A$201,C125,Availability!$B$2:$B$201,"&lt;="&amp;INDEX('Required shifts'!$C$2:$C$101,MATCH(B125,'Required shifts'!$A$2:$A$101,0)),Availability!$C$2:$C$201,"&gt;="&amp;INDEX('Required shifts'!$D$2:$D$101,MATCH(B125,'Required shifts'!$A$2:$A$101,0)),Availability!$D$2:$D$201,"Available")&gt;0,"OK","Not available"))</f>
        <v/>
      </c>
      <c r="H125" s="5">
        <f>IF(A125="","",IF(SUMPRODUCT(($C$2:$C$201=C125)*($A$2:$A$201&lt;&gt;A125)*(IFERROR(INDEX('Required shifts'!$C$2:$C$101,MATCH($B$2:$B$201,'Required shifts'!$A$2:$A$101,0)),0)&lt;INDEX('Required shifts'!$D$2:$D$101,MATCH(B125,'Required shifts'!$A$2:$A$101,0)))*(IFERROR(INDEX('Required shifts'!$D$2:$D$101,MATCH($B$2:$B$201,'Required shifts'!$A$2:$A$101,0)),0)&gt;INDEX('Required shifts'!$C$2:$C$101,MATCH(B125,'Required shifts'!$A$2:$A$101,0))))&gt;0,"Overlap","OK"))</f>
        <v/>
      </c>
      <c r="I125" s="5">
        <f>IF(A125="","",IF(SUMPRODUCT(($C$2:$C$201=C125)*($A$2:$A$201&lt;&gt;A125)*(IFERROR(INDEX('Required shifts'!$D$2:$D$101,MATCH($B$2:$B$201,'Required shifts'!$A$2:$A$101,0)),0)&lt;=INDEX('Required shifts'!$C$2:$C$101,MATCH(B125,'Required shifts'!$A$2:$A$101,0)))*(IFERROR(INDEX('Required shifts'!$D$2:$D$101,MATCH($B$2:$B$201,'Required shifts'!$A$2:$A$101,0)),0)&gt;INDEX('Required shifts'!$C$2:$C$101,MATCH(B125,'Required shifts'!$A$2:$A$101,0))-Settings!$B$3/24))&gt;0,"Below "&amp;Settings!$B$3&amp;"h threshold","OK"))</f>
        <v/>
      </c>
      <c r="J125" s="5">
        <f>IF(A125="","",IF(COUNTIFS(Eligibility!$A$2:$A$301,C125,Eligibility!$B$2:$B$301,"Skill",Eligibility!$C$2:$C$301,INDEX('Required shifts'!$F$2:$F$101,MATCH(B125,'Required shifts'!$A$2:$A$101,0)),Eligibility!$D$2:$D$301,"Current")&gt;0,"OK","Missing skill"))</f>
        <v/>
      </c>
      <c r="K125" s="5">
        <f>IF(A125="","",IF(COUNTIFS(Eligibility!$A$2:$A$301,C125,Eligibility!$B$2:$B$301,"Site permission",Eligibility!$C$2:$C$301,INDEX('Required shifts'!$G$2:$G$101,MATCH(B125,'Required shifts'!$A$2:$A$101,0)),Eligibility!$D$2:$D$301,"Current")&gt;0,"OK","Missing permission"))</f>
        <v/>
      </c>
      <c r="L125" s="5">
        <f>IF(A125="","",IF(COUNTIF(F125:K125,"&lt;&gt;OK")=0,"OK","CHECK - "&amp;TEXTJOIN("; ",TRUE,IF(F125:K125&lt;&gt;"OK",F125:K125,""))))</f>
        <v/>
      </c>
    </row>
    <row r="126">
      <c r="D126" s="5">
        <f>IFERROR(INDEX(People!$B$2:$B$101,MATCH(C126,People!$A$2:$A$101,0)),"")</f>
        <v/>
      </c>
      <c r="E126" s="5">
        <f>IFERROR((INDEX('Required shifts'!$D$2:$D$101,MATCH(B126,'Required shifts'!$A$2:$A$101,0))-INDEX('Required shifts'!$C$2:$C$101,MATCH(B126,'Required shifts'!$A$2:$A$101,0)))*24,"")</f>
        <v/>
      </c>
      <c r="F126" s="5">
        <f>IF(A126="","",IF(COUNTIF('Required shifts'!$A$2:$A$101,B126)=0,"Unknown shift",IF(COUNTIF(People!$A$2:$A$101,C126)=0,"Unknown worker","OK")))</f>
        <v/>
      </c>
      <c r="G126" s="5">
        <f>IF(A126="","",IF(COUNTIFS(Availability!$A$2:$A$201,C126,Availability!$B$2:$B$201,"&lt;="&amp;INDEX('Required shifts'!$C$2:$C$101,MATCH(B126,'Required shifts'!$A$2:$A$101,0)),Availability!$C$2:$C$201,"&gt;="&amp;INDEX('Required shifts'!$D$2:$D$101,MATCH(B126,'Required shifts'!$A$2:$A$101,0)),Availability!$D$2:$D$201,"Available")&gt;0,"OK","Not available"))</f>
        <v/>
      </c>
      <c r="H126" s="5">
        <f>IF(A126="","",IF(SUMPRODUCT(($C$2:$C$201=C126)*($A$2:$A$201&lt;&gt;A126)*(IFERROR(INDEX('Required shifts'!$C$2:$C$101,MATCH($B$2:$B$201,'Required shifts'!$A$2:$A$101,0)),0)&lt;INDEX('Required shifts'!$D$2:$D$101,MATCH(B126,'Required shifts'!$A$2:$A$101,0)))*(IFERROR(INDEX('Required shifts'!$D$2:$D$101,MATCH($B$2:$B$201,'Required shifts'!$A$2:$A$101,0)),0)&gt;INDEX('Required shifts'!$C$2:$C$101,MATCH(B126,'Required shifts'!$A$2:$A$101,0))))&gt;0,"Overlap","OK"))</f>
        <v/>
      </c>
      <c r="I126" s="5">
        <f>IF(A126="","",IF(SUMPRODUCT(($C$2:$C$201=C126)*($A$2:$A$201&lt;&gt;A126)*(IFERROR(INDEX('Required shifts'!$D$2:$D$101,MATCH($B$2:$B$201,'Required shifts'!$A$2:$A$101,0)),0)&lt;=INDEX('Required shifts'!$C$2:$C$101,MATCH(B126,'Required shifts'!$A$2:$A$101,0)))*(IFERROR(INDEX('Required shifts'!$D$2:$D$101,MATCH($B$2:$B$201,'Required shifts'!$A$2:$A$101,0)),0)&gt;INDEX('Required shifts'!$C$2:$C$101,MATCH(B126,'Required shifts'!$A$2:$A$101,0))-Settings!$B$3/24))&gt;0,"Below "&amp;Settings!$B$3&amp;"h threshold","OK"))</f>
        <v/>
      </c>
      <c r="J126" s="5">
        <f>IF(A126="","",IF(COUNTIFS(Eligibility!$A$2:$A$301,C126,Eligibility!$B$2:$B$301,"Skill",Eligibility!$C$2:$C$301,INDEX('Required shifts'!$F$2:$F$101,MATCH(B126,'Required shifts'!$A$2:$A$101,0)),Eligibility!$D$2:$D$301,"Current")&gt;0,"OK","Missing skill"))</f>
        <v/>
      </c>
      <c r="K126" s="5">
        <f>IF(A126="","",IF(COUNTIFS(Eligibility!$A$2:$A$301,C126,Eligibility!$B$2:$B$301,"Site permission",Eligibility!$C$2:$C$301,INDEX('Required shifts'!$G$2:$G$101,MATCH(B126,'Required shifts'!$A$2:$A$101,0)),Eligibility!$D$2:$D$301,"Current")&gt;0,"OK","Missing permission"))</f>
        <v/>
      </c>
      <c r="L126" s="5">
        <f>IF(A126="","",IF(COUNTIF(F126:K126,"&lt;&gt;OK")=0,"OK","CHECK - "&amp;TEXTJOIN("; ",TRUE,IF(F126:K126&lt;&gt;"OK",F126:K126,""))))</f>
        <v/>
      </c>
    </row>
    <row r="127">
      <c r="D127" s="5">
        <f>IFERROR(INDEX(People!$B$2:$B$101,MATCH(C127,People!$A$2:$A$101,0)),"")</f>
        <v/>
      </c>
      <c r="E127" s="5">
        <f>IFERROR((INDEX('Required shifts'!$D$2:$D$101,MATCH(B127,'Required shifts'!$A$2:$A$101,0))-INDEX('Required shifts'!$C$2:$C$101,MATCH(B127,'Required shifts'!$A$2:$A$101,0)))*24,"")</f>
        <v/>
      </c>
      <c r="F127" s="5">
        <f>IF(A127="","",IF(COUNTIF('Required shifts'!$A$2:$A$101,B127)=0,"Unknown shift",IF(COUNTIF(People!$A$2:$A$101,C127)=0,"Unknown worker","OK")))</f>
        <v/>
      </c>
      <c r="G127" s="5">
        <f>IF(A127="","",IF(COUNTIFS(Availability!$A$2:$A$201,C127,Availability!$B$2:$B$201,"&lt;="&amp;INDEX('Required shifts'!$C$2:$C$101,MATCH(B127,'Required shifts'!$A$2:$A$101,0)),Availability!$C$2:$C$201,"&gt;="&amp;INDEX('Required shifts'!$D$2:$D$101,MATCH(B127,'Required shifts'!$A$2:$A$101,0)),Availability!$D$2:$D$201,"Available")&gt;0,"OK","Not available"))</f>
        <v/>
      </c>
      <c r="H127" s="5">
        <f>IF(A127="","",IF(SUMPRODUCT(($C$2:$C$201=C127)*($A$2:$A$201&lt;&gt;A127)*(IFERROR(INDEX('Required shifts'!$C$2:$C$101,MATCH($B$2:$B$201,'Required shifts'!$A$2:$A$101,0)),0)&lt;INDEX('Required shifts'!$D$2:$D$101,MATCH(B127,'Required shifts'!$A$2:$A$101,0)))*(IFERROR(INDEX('Required shifts'!$D$2:$D$101,MATCH($B$2:$B$201,'Required shifts'!$A$2:$A$101,0)),0)&gt;INDEX('Required shifts'!$C$2:$C$101,MATCH(B127,'Required shifts'!$A$2:$A$101,0))))&gt;0,"Overlap","OK"))</f>
        <v/>
      </c>
      <c r="I127" s="5">
        <f>IF(A127="","",IF(SUMPRODUCT(($C$2:$C$201=C127)*($A$2:$A$201&lt;&gt;A127)*(IFERROR(INDEX('Required shifts'!$D$2:$D$101,MATCH($B$2:$B$201,'Required shifts'!$A$2:$A$101,0)),0)&lt;=INDEX('Required shifts'!$C$2:$C$101,MATCH(B127,'Required shifts'!$A$2:$A$101,0)))*(IFERROR(INDEX('Required shifts'!$D$2:$D$101,MATCH($B$2:$B$201,'Required shifts'!$A$2:$A$101,0)),0)&gt;INDEX('Required shifts'!$C$2:$C$101,MATCH(B127,'Required shifts'!$A$2:$A$101,0))-Settings!$B$3/24))&gt;0,"Below "&amp;Settings!$B$3&amp;"h threshold","OK"))</f>
        <v/>
      </c>
      <c r="J127" s="5">
        <f>IF(A127="","",IF(COUNTIFS(Eligibility!$A$2:$A$301,C127,Eligibility!$B$2:$B$301,"Skill",Eligibility!$C$2:$C$301,INDEX('Required shifts'!$F$2:$F$101,MATCH(B127,'Required shifts'!$A$2:$A$101,0)),Eligibility!$D$2:$D$301,"Current")&gt;0,"OK","Missing skill"))</f>
        <v/>
      </c>
      <c r="K127" s="5">
        <f>IF(A127="","",IF(COUNTIFS(Eligibility!$A$2:$A$301,C127,Eligibility!$B$2:$B$301,"Site permission",Eligibility!$C$2:$C$301,INDEX('Required shifts'!$G$2:$G$101,MATCH(B127,'Required shifts'!$A$2:$A$101,0)),Eligibility!$D$2:$D$301,"Current")&gt;0,"OK","Missing permission"))</f>
        <v/>
      </c>
      <c r="L127" s="5">
        <f>IF(A127="","",IF(COUNTIF(F127:K127,"&lt;&gt;OK")=0,"OK","CHECK - "&amp;TEXTJOIN("; ",TRUE,IF(F127:K127&lt;&gt;"OK",F127:K127,""))))</f>
        <v/>
      </c>
    </row>
    <row r="128">
      <c r="D128" s="5">
        <f>IFERROR(INDEX(People!$B$2:$B$101,MATCH(C128,People!$A$2:$A$101,0)),"")</f>
        <v/>
      </c>
      <c r="E128" s="5">
        <f>IFERROR((INDEX('Required shifts'!$D$2:$D$101,MATCH(B128,'Required shifts'!$A$2:$A$101,0))-INDEX('Required shifts'!$C$2:$C$101,MATCH(B128,'Required shifts'!$A$2:$A$101,0)))*24,"")</f>
        <v/>
      </c>
      <c r="F128" s="5">
        <f>IF(A128="","",IF(COUNTIF('Required shifts'!$A$2:$A$101,B128)=0,"Unknown shift",IF(COUNTIF(People!$A$2:$A$101,C128)=0,"Unknown worker","OK")))</f>
        <v/>
      </c>
      <c r="G128" s="5">
        <f>IF(A128="","",IF(COUNTIFS(Availability!$A$2:$A$201,C128,Availability!$B$2:$B$201,"&lt;="&amp;INDEX('Required shifts'!$C$2:$C$101,MATCH(B128,'Required shifts'!$A$2:$A$101,0)),Availability!$C$2:$C$201,"&gt;="&amp;INDEX('Required shifts'!$D$2:$D$101,MATCH(B128,'Required shifts'!$A$2:$A$101,0)),Availability!$D$2:$D$201,"Available")&gt;0,"OK","Not available"))</f>
        <v/>
      </c>
      <c r="H128" s="5">
        <f>IF(A128="","",IF(SUMPRODUCT(($C$2:$C$201=C128)*($A$2:$A$201&lt;&gt;A128)*(IFERROR(INDEX('Required shifts'!$C$2:$C$101,MATCH($B$2:$B$201,'Required shifts'!$A$2:$A$101,0)),0)&lt;INDEX('Required shifts'!$D$2:$D$101,MATCH(B128,'Required shifts'!$A$2:$A$101,0)))*(IFERROR(INDEX('Required shifts'!$D$2:$D$101,MATCH($B$2:$B$201,'Required shifts'!$A$2:$A$101,0)),0)&gt;INDEX('Required shifts'!$C$2:$C$101,MATCH(B128,'Required shifts'!$A$2:$A$101,0))))&gt;0,"Overlap","OK"))</f>
        <v/>
      </c>
      <c r="I128" s="5">
        <f>IF(A128="","",IF(SUMPRODUCT(($C$2:$C$201=C128)*($A$2:$A$201&lt;&gt;A128)*(IFERROR(INDEX('Required shifts'!$D$2:$D$101,MATCH($B$2:$B$201,'Required shifts'!$A$2:$A$101,0)),0)&lt;=INDEX('Required shifts'!$C$2:$C$101,MATCH(B128,'Required shifts'!$A$2:$A$101,0)))*(IFERROR(INDEX('Required shifts'!$D$2:$D$101,MATCH($B$2:$B$201,'Required shifts'!$A$2:$A$101,0)),0)&gt;INDEX('Required shifts'!$C$2:$C$101,MATCH(B128,'Required shifts'!$A$2:$A$101,0))-Settings!$B$3/24))&gt;0,"Below "&amp;Settings!$B$3&amp;"h threshold","OK"))</f>
        <v/>
      </c>
      <c r="J128" s="5">
        <f>IF(A128="","",IF(COUNTIFS(Eligibility!$A$2:$A$301,C128,Eligibility!$B$2:$B$301,"Skill",Eligibility!$C$2:$C$301,INDEX('Required shifts'!$F$2:$F$101,MATCH(B128,'Required shifts'!$A$2:$A$101,0)),Eligibility!$D$2:$D$301,"Current")&gt;0,"OK","Missing skill"))</f>
        <v/>
      </c>
      <c r="K128" s="5">
        <f>IF(A128="","",IF(COUNTIFS(Eligibility!$A$2:$A$301,C128,Eligibility!$B$2:$B$301,"Site permission",Eligibility!$C$2:$C$301,INDEX('Required shifts'!$G$2:$G$101,MATCH(B128,'Required shifts'!$A$2:$A$101,0)),Eligibility!$D$2:$D$301,"Current")&gt;0,"OK","Missing permission"))</f>
        <v/>
      </c>
      <c r="L128" s="5">
        <f>IF(A128="","",IF(COUNTIF(F128:K128,"&lt;&gt;OK")=0,"OK","CHECK - "&amp;TEXTJOIN("; ",TRUE,IF(F128:K128&lt;&gt;"OK",F128:K128,""))))</f>
        <v/>
      </c>
    </row>
    <row r="129">
      <c r="D129" s="5">
        <f>IFERROR(INDEX(People!$B$2:$B$101,MATCH(C129,People!$A$2:$A$101,0)),"")</f>
        <v/>
      </c>
      <c r="E129" s="5">
        <f>IFERROR((INDEX('Required shifts'!$D$2:$D$101,MATCH(B129,'Required shifts'!$A$2:$A$101,0))-INDEX('Required shifts'!$C$2:$C$101,MATCH(B129,'Required shifts'!$A$2:$A$101,0)))*24,"")</f>
        <v/>
      </c>
      <c r="F129" s="5">
        <f>IF(A129="","",IF(COUNTIF('Required shifts'!$A$2:$A$101,B129)=0,"Unknown shift",IF(COUNTIF(People!$A$2:$A$101,C129)=0,"Unknown worker","OK")))</f>
        <v/>
      </c>
      <c r="G129" s="5">
        <f>IF(A129="","",IF(COUNTIFS(Availability!$A$2:$A$201,C129,Availability!$B$2:$B$201,"&lt;="&amp;INDEX('Required shifts'!$C$2:$C$101,MATCH(B129,'Required shifts'!$A$2:$A$101,0)),Availability!$C$2:$C$201,"&gt;="&amp;INDEX('Required shifts'!$D$2:$D$101,MATCH(B129,'Required shifts'!$A$2:$A$101,0)),Availability!$D$2:$D$201,"Available")&gt;0,"OK","Not available"))</f>
        <v/>
      </c>
      <c r="H129" s="5">
        <f>IF(A129="","",IF(SUMPRODUCT(($C$2:$C$201=C129)*($A$2:$A$201&lt;&gt;A129)*(IFERROR(INDEX('Required shifts'!$C$2:$C$101,MATCH($B$2:$B$201,'Required shifts'!$A$2:$A$101,0)),0)&lt;INDEX('Required shifts'!$D$2:$D$101,MATCH(B129,'Required shifts'!$A$2:$A$101,0)))*(IFERROR(INDEX('Required shifts'!$D$2:$D$101,MATCH($B$2:$B$201,'Required shifts'!$A$2:$A$101,0)),0)&gt;INDEX('Required shifts'!$C$2:$C$101,MATCH(B129,'Required shifts'!$A$2:$A$101,0))))&gt;0,"Overlap","OK"))</f>
        <v/>
      </c>
      <c r="I129" s="5">
        <f>IF(A129="","",IF(SUMPRODUCT(($C$2:$C$201=C129)*($A$2:$A$201&lt;&gt;A129)*(IFERROR(INDEX('Required shifts'!$D$2:$D$101,MATCH($B$2:$B$201,'Required shifts'!$A$2:$A$101,0)),0)&lt;=INDEX('Required shifts'!$C$2:$C$101,MATCH(B129,'Required shifts'!$A$2:$A$101,0)))*(IFERROR(INDEX('Required shifts'!$D$2:$D$101,MATCH($B$2:$B$201,'Required shifts'!$A$2:$A$101,0)),0)&gt;INDEX('Required shifts'!$C$2:$C$101,MATCH(B129,'Required shifts'!$A$2:$A$101,0))-Settings!$B$3/24))&gt;0,"Below "&amp;Settings!$B$3&amp;"h threshold","OK"))</f>
        <v/>
      </c>
      <c r="J129" s="5">
        <f>IF(A129="","",IF(COUNTIFS(Eligibility!$A$2:$A$301,C129,Eligibility!$B$2:$B$301,"Skill",Eligibility!$C$2:$C$301,INDEX('Required shifts'!$F$2:$F$101,MATCH(B129,'Required shifts'!$A$2:$A$101,0)),Eligibility!$D$2:$D$301,"Current")&gt;0,"OK","Missing skill"))</f>
        <v/>
      </c>
      <c r="K129" s="5">
        <f>IF(A129="","",IF(COUNTIFS(Eligibility!$A$2:$A$301,C129,Eligibility!$B$2:$B$301,"Site permission",Eligibility!$C$2:$C$301,INDEX('Required shifts'!$G$2:$G$101,MATCH(B129,'Required shifts'!$A$2:$A$101,0)),Eligibility!$D$2:$D$301,"Current")&gt;0,"OK","Missing permission"))</f>
        <v/>
      </c>
      <c r="L129" s="5">
        <f>IF(A129="","",IF(COUNTIF(F129:K129,"&lt;&gt;OK")=0,"OK","CHECK - "&amp;TEXTJOIN("; ",TRUE,IF(F129:K129&lt;&gt;"OK",F129:K129,""))))</f>
        <v/>
      </c>
    </row>
    <row r="130">
      <c r="D130" s="5">
        <f>IFERROR(INDEX(People!$B$2:$B$101,MATCH(C130,People!$A$2:$A$101,0)),"")</f>
        <v/>
      </c>
      <c r="E130" s="5">
        <f>IFERROR((INDEX('Required shifts'!$D$2:$D$101,MATCH(B130,'Required shifts'!$A$2:$A$101,0))-INDEX('Required shifts'!$C$2:$C$101,MATCH(B130,'Required shifts'!$A$2:$A$101,0)))*24,"")</f>
        <v/>
      </c>
      <c r="F130" s="5">
        <f>IF(A130="","",IF(COUNTIF('Required shifts'!$A$2:$A$101,B130)=0,"Unknown shift",IF(COUNTIF(People!$A$2:$A$101,C130)=0,"Unknown worker","OK")))</f>
        <v/>
      </c>
      <c r="G130" s="5">
        <f>IF(A130="","",IF(COUNTIFS(Availability!$A$2:$A$201,C130,Availability!$B$2:$B$201,"&lt;="&amp;INDEX('Required shifts'!$C$2:$C$101,MATCH(B130,'Required shifts'!$A$2:$A$101,0)),Availability!$C$2:$C$201,"&gt;="&amp;INDEX('Required shifts'!$D$2:$D$101,MATCH(B130,'Required shifts'!$A$2:$A$101,0)),Availability!$D$2:$D$201,"Available")&gt;0,"OK","Not available"))</f>
        <v/>
      </c>
      <c r="H130" s="5">
        <f>IF(A130="","",IF(SUMPRODUCT(($C$2:$C$201=C130)*($A$2:$A$201&lt;&gt;A130)*(IFERROR(INDEX('Required shifts'!$C$2:$C$101,MATCH($B$2:$B$201,'Required shifts'!$A$2:$A$101,0)),0)&lt;INDEX('Required shifts'!$D$2:$D$101,MATCH(B130,'Required shifts'!$A$2:$A$101,0)))*(IFERROR(INDEX('Required shifts'!$D$2:$D$101,MATCH($B$2:$B$201,'Required shifts'!$A$2:$A$101,0)),0)&gt;INDEX('Required shifts'!$C$2:$C$101,MATCH(B130,'Required shifts'!$A$2:$A$101,0))))&gt;0,"Overlap","OK"))</f>
        <v/>
      </c>
      <c r="I130" s="5">
        <f>IF(A130="","",IF(SUMPRODUCT(($C$2:$C$201=C130)*($A$2:$A$201&lt;&gt;A130)*(IFERROR(INDEX('Required shifts'!$D$2:$D$101,MATCH($B$2:$B$201,'Required shifts'!$A$2:$A$101,0)),0)&lt;=INDEX('Required shifts'!$C$2:$C$101,MATCH(B130,'Required shifts'!$A$2:$A$101,0)))*(IFERROR(INDEX('Required shifts'!$D$2:$D$101,MATCH($B$2:$B$201,'Required shifts'!$A$2:$A$101,0)),0)&gt;INDEX('Required shifts'!$C$2:$C$101,MATCH(B130,'Required shifts'!$A$2:$A$101,0))-Settings!$B$3/24))&gt;0,"Below "&amp;Settings!$B$3&amp;"h threshold","OK"))</f>
        <v/>
      </c>
      <c r="J130" s="5">
        <f>IF(A130="","",IF(COUNTIFS(Eligibility!$A$2:$A$301,C130,Eligibility!$B$2:$B$301,"Skill",Eligibility!$C$2:$C$301,INDEX('Required shifts'!$F$2:$F$101,MATCH(B130,'Required shifts'!$A$2:$A$101,0)),Eligibility!$D$2:$D$301,"Current")&gt;0,"OK","Missing skill"))</f>
        <v/>
      </c>
      <c r="K130" s="5">
        <f>IF(A130="","",IF(COUNTIFS(Eligibility!$A$2:$A$301,C130,Eligibility!$B$2:$B$301,"Site permission",Eligibility!$C$2:$C$301,INDEX('Required shifts'!$G$2:$G$101,MATCH(B130,'Required shifts'!$A$2:$A$101,0)),Eligibility!$D$2:$D$301,"Current")&gt;0,"OK","Missing permission"))</f>
        <v/>
      </c>
      <c r="L130" s="5">
        <f>IF(A130="","",IF(COUNTIF(F130:K130,"&lt;&gt;OK")=0,"OK","CHECK - "&amp;TEXTJOIN("; ",TRUE,IF(F130:K130&lt;&gt;"OK",F130:K130,""))))</f>
        <v/>
      </c>
    </row>
    <row r="131">
      <c r="D131" s="5">
        <f>IFERROR(INDEX(People!$B$2:$B$101,MATCH(C131,People!$A$2:$A$101,0)),"")</f>
        <v/>
      </c>
      <c r="E131" s="5">
        <f>IFERROR((INDEX('Required shifts'!$D$2:$D$101,MATCH(B131,'Required shifts'!$A$2:$A$101,0))-INDEX('Required shifts'!$C$2:$C$101,MATCH(B131,'Required shifts'!$A$2:$A$101,0)))*24,"")</f>
        <v/>
      </c>
      <c r="F131" s="5">
        <f>IF(A131="","",IF(COUNTIF('Required shifts'!$A$2:$A$101,B131)=0,"Unknown shift",IF(COUNTIF(People!$A$2:$A$101,C131)=0,"Unknown worker","OK")))</f>
        <v/>
      </c>
      <c r="G131" s="5">
        <f>IF(A131="","",IF(COUNTIFS(Availability!$A$2:$A$201,C131,Availability!$B$2:$B$201,"&lt;="&amp;INDEX('Required shifts'!$C$2:$C$101,MATCH(B131,'Required shifts'!$A$2:$A$101,0)),Availability!$C$2:$C$201,"&gt;="&amp;INDEX('Required shifts'!$D$2:$D$101,MATCH(B131,'Required shifts'!$A$2:$A$101,0)),Availability!$D$2:$D$201,"Available")&gt;0,"OK","Not available"))</f>
        <v/>
      </c>
      <c r="H131" s="5">
        <f>IF(A131="","",IF(SUMPRODUCT(($C$2:$C$201=C131)*($A$2:$A$201&lt;&gt;A131)*(IFERROR(INDEX('Required shifts'!$C$2:$C$101,MATCH($B$2:$B$201,'Required shifts'!$A$2:$A$101,0)),0)&lt;INDEX('Required shifts'!$D$2:$D$101,MATCH(B131,'Required shifts'!$A$2:$A$101,0)))*(IFERROR(INDEX('Required shifts'!$D$2:$D$101,MATCH($B$2:$B$201,'Required shifts'!$A$2:$A$101,0)),0)&gt;INDEX('Required shifts'!$C$2:$C$101,MATCH(B131,'Required shifts'!$A$2:$A$101,0))))&gt;0,"Overlap","OK"))</f>
        <v/>
      </c>
      <c r="I131" s="5">
        <f>IF(A131="","",IF(SUMPRODUCT(($C$2:$C$201=C131)*($A$2:$A$201&lt;&gt;A131)*(IFERROR(INDEX('Required shifts'!$D$2:$D$101,MATCH($B$2:$B$201,'Required shifts'!$A$2:$A$101,0)),0)&lt;=INDEX('Required shifts'!$C$2:$C$101,MATCH(B131,'Required shifts'!$A$2:$A$101,0)))*(IFERROR(INDEX('Required shifts'!$D$2:$D$101,MATCH($B$2:$B$201,'Required shifts'!$A$2:$A$101,0)),0)&gt;INDEX('Required shifts'!$C$2:$C$101,MATCH(B131,'Required shifts'!$A$2:$A$101,0))-Settings!$B$3/24))&gt;0,"Below "&amp;Settings!$B$3&amp;"h threshold","OK"))</f>
        <v/>
      </c>
      <c r="J131" s="5">
        <f>IF(A131="","",IF(COUNTIFS(Eligibility!$A$2:$A$301,C131,Eligibility!$B$2:$B$301,"Skill",Eligibility!$C$2:$C$301,INDEX('Required shifts'!$F$2:$F$101,MATCH(B131,'Required shifts'!$A$2:$A$101,0)),Eligibility!$D$2:$D$301,"Current")&gt;0,"OK","Missing skill"))</f>
        <v/>
      </c>
      <c r="K131" s="5">
        <f>IF(A131="","",IF(COUNTIFS(Eligibility!$A$2:$A$301,C131,Eligibility!$B$2:$B$301,"Site permission",Eligibility!$C$2:$C$301,INDEX('Required shifts'!$G$2:$G$101,MATCH(B131,'Required shifts'!$A$2:$A$101,0)),Eligibility!$D$2:$D$301,"Current")&gt;0,"OK","Missing permission"))</f>
        <v/>
      </c>
      <c r="L131" s="5">
        <f>IF(A131="","",IF(COUNTIF(F131:K131,"&lt;&gt;OK")=0,"OK","CHECK - "&amp;TEXTJOIN("; ",TRUE,IF(F131:K131&lt;&gt;"OK",F131:K131,""))))</f>
        <v/>
      </c>
    </row>
    <row r="132">
      <c r="D132" s="5">
        <f>IFERROR(INDEX(People!$B$2:$B$101,MATCH(C132,People!$A$2:$A$101,0)),"")</f>
        <v/>
      </c>
      <c r="E132" s="5">
        <f>IFERROR((INDEX('Required shifts'!$D$2:$D$101,MATCH(B132,'Required shifts'!$A$2:$A$101,0))-INDEX('Required shifts'!$C$2:$C$101,MATCH(B132,'Required shifts'!$A$2:$A$101,0)))*24,"")</f>
        <v/>
      </c>
      <c r="F132" s="5">
        <f>IF(A132="","",IF(COUNTIF('Required shifts'!$A$2:$A$101,B132)=0,"Unknown shift",IF(COUNTIF(People!$A$2:$A$101,C132)=0,"Unknown worker","OK")))</f>
        <v/>
      </c>
      <c r="G132" s="5">
        <f>IF(A132="","",IF(COUNTIFS(Availability!$A$2:$A$201,C132,Availability!$B$2:$B$201,"&lt;="&amp;INDEX('Required shifts'!$C$2:$C$101,MATCH(B132,'Required shifts'!$A$2:$A$101,0)),Availability!$C$2:$C$201,"&gt;="&amp;INDEX('Required shifts'!$D$2:$D$101,MATCH(B132,'Required shifts'!$A$2:$A$101,0)),Availability!$D$2:$D$201,"Available")&gt;0,"OK","Not available"))</f>
        <v/>
      </c>
      <c r="H132" s="5">
        <f>IF(A132="","",IF(SUMPRODUCT(($C$2:$C$201=C132)*($A$2:$A$201&lt;&gt;A132)*(IFERROR(INDEX('Required shifts'!$C$2:$C$101,MATCH($B$2:$B$201,'Required shifts'!$A$2:$A$101,0)),0)&lt;INDEX('Required shifts'!$D$2:$D$101,MATCH(B132,'Required shifts'!$A$2:$A$101,0)))*(IFERROR(INDEX('Required shifts'!$D$2:$D$101,MATCH($B$2:$B$201,'Required shifts'!$A$2:$A$101,0)),0)&gt;INDEX('Required shifts'!$C$2:$C$101,MATCH(B132,'Required shifts'!$A$2:$A$101,0))))&gt;0,"Overlap","OK"))</f>
        <v/>
      </c>
      <c r="I132" s="5">
        <f>IF(A132="","",IF(SUMPRODUCT(($C$2:$C$201=C132)*($A$2:$A$201&lt;&gt;A132)*(IFERROR(INDEX('Required shifts'!$D$2:$D$101,MATCH($B$2:$B$201,'Required shifts'!$A$2:$A$101,0)),0)&lt;=INDEX('Required shifts'!$C$2:$C$101,MATCH(B132,'Required shifts'!$A$2:$A$101,0)))*(IFERROR(INDEX('Required shifts'!$D$2:$D$101,MATCH($B$2:$B$201,'Required shifts'!$A$2:$A$101,0)),0)&gt;INDEX('Required shifts'!$C$2:$C$101,MATCH(B132,'Required shifts'!$A$2:$A$101,0))-Settings!$B$3/24))&gt;0,"Below "&amp;Settings!$B$3&amp;"h threshold","OK"))</f>
        <v/>
      </c>
      <c r="J132" s="5">
        <f>IF(A132="","",IF(COUNTIFS(Eligibility!$A$2:$A$301,C132,Eligibility!$B$2:$B$301,"Skill",Eligibility!$C$2:$C$301,INDEX('Required shifts'!$F$2:$F$101,MATCH(B132,'Required shifts'!$A$2:$A$101,0)),Eligibility!$D$2:$D$301,"Current")&gt;0,"OK","Missing skill"))</f>
        <v/>
      </c>
      <c r="K132" s="5">
        <f>IF(A132="","",IF(COUNTIFS(Eligibility!$A$2:$A$301,C132,Eligibility!$B$2:$B$301,"Site permission",Eligibility!$C$2:$C$301,INDEX('Required shifts'!$G$2:$G$101,MATCH(B132,'Required shifts'!$A$2:$A$101,0)),Eligibility!$D$2:$D$301,"Current")&gt;0,"OK","Missing permission"))</f>
        <v/>
      </c>
      <c r="L132" s="5">
        <f>IF(A132="","",IF(COUNTIF(F132:K132,"&lt;&gt;OK")=0,"OK","CHECK - "&amp;TEXTJOIN("; ",TRUE,IF(F132:K132&lt;&gt;"OK",F132:K132,""))))</f>
        <v/>
      </c>
    </row>
    <row r="133">
      <c r="D133" s="5">
        <f>IFERROR(INDEX(People!$B$2:$B$101,MATCH(C133,People!$A$2:$A$101,0)),"")</f>
        <v/>
      </c>
      <c r="E133" s="5">
        <f>IFERROR((INDEX('Required shifts'!$D$2:$D$101,MATCH(B133,'Required shifts'!$A$2:$A$101,0))-INDEX('Required shifts'!$C$2:$C$101,MATCH(B133,'Required shifts'!$A$2:$A$101,0)))*24,"")</f>
        <v/>
      </c>
      <c r="F133" s="5">
        <f>IF(A133="","",IF(COUNTIF('Required shifts'!$A$2:$A$101,B133)=0,"Unknown shift",IF(COUNTIF(People!$A$2:$A$101,C133)=0,"Unknown worker","OK")))</f>
        <v/>
      </c>
      <c r="G133" s="5">
        <f>IF(A133="","",IF(COUNTIFS(Availability!$A$2:$A$201,C133,Availability!$B$2:$B$201,"&lt;="&amp;INDEX('Required shifts'!$C$2:$C$101,MATCH(B133,'Required shifts'!$A$2:$A$101,0)),Availability!$C$2:$C$201,"&gt;="&amp;INDEX('Required shifts'!$D$2:$D$101,MATCH(B133,'Required shifts'!$A$2:$A$101,0)),Availability!$D$2:$D$201,"Available")&gt;0,"OK","Not available"))</f>
        <v/>
      </c>
      <c r="H133" s="5">
        <f>IF(A133="","",IF(SUMPRODUCT(($C$2:$C$201=C133)*($A$2:$A$201&lt;&gt;A133)*(IFERROR(INDEX('Required shifts'!$C$2:$C$101,MATCH($B$2:$B$201,'Required shifts'!$A$2:$A$101,0)),0)&lt;INDEX('Required shifts'!$D$2:$D$101,MATCH(B133,'Required shifts'!$A$2:$A$101,0)))*(IFERROR(INDEX('Required shifts'!$D$2:$D$101,MATCH($B$2:$B$201,'Required shifts'!$A$2:$A$101,0)),0)&gt;INDEX('Required shifts'!$C$2:$C$101,MATCH(B133,'Required shifts'!$A$2:$A$101,0))))&gt;0,"Overlap","OK"))</f>
        <v/>
      </c>
      <c r="I133" s="5">
        <f>IF(A133="","",IF(SUMPRODUCT(($C$2:$C$201=C133)*($A$2:$A$201&lt;&gt;A133)*(IFERROR(INDEX('Required shifts'!$D$2:$D$101,MATCH($B$2:$B$201,'Required shifts'!$A$2:$A$101,0)),0)&lt;=INDEX('Required shifts'!$C$2:$C$101,MATCH(B133,'Required shifts'!$A$2:$A$101,0)))*(IFERROR(INDEX('Required shifts'!$D$2:$D$101,MATCH($B$2:$B$201,'Required shifts'!$A$2:$A$101,0)),0)&gt;INDEX('Required shifts'!$C$2:$C$101,MATCH(B133,'Required shifts'!$A$2:$A$101,0))-Settings!$B$3/24))&gt;0,"Below "&amp;Settings!$B$3&amp;"h threshold","OK"))</f>
        <v/>
      </c>
      <c r="J133" s="5">
        <f>IF(A133="","",IF(COUNTIFS(Eligibility!$A$2:$A$301,C133,Eligibility!$B$2:$B$301,"Skill",Eligibility!$C$2:$C$301,INDEX('Required shifts'!$F$2:$F$101,MATCH(B133,'Required shifts'!$A$2:$A$101,0)),Eligibility!$D$2:$D$301,"Current")&gt;0,"OK","Missing skill"))</f>
        <v/>
      </c>
      <c r="K133" s="5">
        <f>IF(A133="","",IF(COUNTIFS(Eligibility!$A$2:$A$301,C133,Eligibility!$B$2:$B$301,"Site permission",Eligibility!$C$2:$C$301,INDEX('Required shifts'!$G$2:$G$101,MATCH(B133,'Required shifts'!$A$2:$A$101,0)),Eligibility!$D$2:$D$301,"Current")&gt;0,"OK","Missing permission"))</f>
        <v/>
      </c>
      <c r="L133" s="5">
        <f>IF(A133="","",IF(COUNTIF(F133:K133,"&lt;&gt;OK")=0,"OK","CHECK - "&amp;TEXTJOIN("; ",TRUE,IF(F133:K133&lt;&gt;"OK",F133:K133,""))))</f>
        <v/>
      </c>
    </row>
    <row r="134">
      <c r="D134" s="5">
        <f>IFERROR(INDEX(People!$B$2:$B$101,MATCH(C134,People!$A$2:$A$101,0)),"")</f>
        <v/>
      </c>
      <c r="E134" s="5">
        <f>IFERROR((INDEX('Required shifts'!$D$2:$D$101,MATCH(B134,'Required shifts'!$A$2:$A$101,0))-INDEX('Required shifts'!$C$2:$C$101,MATCH(B134,'Required shifts'!$A$2:$A$101,0)))*24,"")</f>
        <v/>
      </c>
      <c r="F134" s="5">
        <f>IF(A134="","",IF(COUNTIF('Required shifts'!$A$2:$A$101,B134)=0,"Unknown shift",IF(COUNTIF(People!$A$2:$A$101,C134)=0,"Unknown worker","OK")))</f>
        <v/>
      </c>
      <c r="G134" s="5">
        <f>IF(A134="","",IF(COUNTIFS(Availability!$A$2:$A$201,C134,Availability!$B$2:$B$201,"&lt;="&amp;INDEX('Required shifts'!$C$2:$C$101,MATCH(B134,'Required shifts'!$A$2:$A$101,0)),Availability!$C$2:$C$201,"&gt;="&amp;INDEX('Required shifts'!$D$2:$D$101,MATCH(B134,'Required shifts'!$A$2:$A$101,0)),Availability!$D$2:$D$201,"Available")&gt;0,"OK","Not available"))</f>
        <v/>
      </c>
      <c r="H134" s="5">
        <f>IF(A134="","",IF(SUMPRODUCT(($C$2:$C$201=C134)*($A$2:$A$201&lt;&gt;A134)*(IFERROR(INDEX('Required shifts'!$C$2:$C$101,MATCH($B$2:$B$201,'Required shifts'!$A$2:$A$101,0)),0)&lt;INDEX('Required shifts'!$D$2:$D$101,MATCH(B134,'Required shifts'!$A$2:$A$101,0)))*(IFERROR(INDEX('Required shifts'!$D$2:$D$101,MATCH($B$2:$B$201,'Required shifts'!$A$2:$A$101,0)),0)&gt;INDEX('Required shifts'!$C$2:$C$101,MATCH(B134,'Required shifts'!$A$2:$A$101,0))))&gt;0,"Overlap","OK"))</f>
        <v/>
      </c>
      <c r="I134" s="5">
        <f>IF(A134="","",IF(SUMPRODUCT(($C$2:$C$201=C134)*($A$2:$A$201&lt;&gt;A134)*(IFERROR(INDEX('Required shifts'!$D$2:$D$101,MATCH($B$2:$B$201,'Required shifts'!$A$2:$A$101,0)),0)&lt;=INDEX('Required shifts'!$C$2:$C$101,MATCH(B134,'Required shifts'!$A$2:$A$101,0)))*(IFERROR(INDEX('Required shifts'!$D$2:$D$101,MATCH($B$2:$B$201,'Required shifts'!$A$2:$A$101,0)),0)&gt;INDEX('Required shifts'!$C$2:$C$101,MATCH(B134,'Required shifts'!$A$2:$A$101,0))-Settings!$B$3/24))&gt;0,"Below "&amp;Settings!$B$3&amp;"h threshold","OK"))</f>
        <v/>
      </c>
      <c r="J134" s="5">
        <f>IF(A134="","",IF(COUNTIFS(Eligibility!$A$2:$A$301,C134,Eligibility!$B$2:$B$301,"Skill",Eligibility!$C$2:$C$301,INDEX('Required shifts'!$F$2:$F$101,MATCH(B134,'Required shifts'!$A$2:$A$101,0)),Eligibility!$D$2:$D$301,"Current")&gt;0,"OK","Missing skill"))</f>
        <v/>
      </c>
      <c r="K134" s="5">
        <f>IF(A134="","",IF(COUNTIFS(Eligibility!$A$2:$A$301,C134,Eligibility!$B$2:$B$301,"Site permission",Eligibility!$C$2:$C$301,INDEX('Required shifts'!$G$2:$G$101,MATCH(B134,'Required shifts'!$A$2:$A$101,0)),Eligibility!$D$2:$D$301,"Current")&gt;0,"OK","Missing permission"))</f>
        <v/>
      </c>
      <c r="L134" s="5">
        <f>IF(A134="","",IF(COUNTIF(F134:K134,"&lt;&gt;OK")=0,"OK","CHECK - "&amp;TEXTJOIN("; ",TRUE,IF(F134:K134&lt;&gt;"OK",F134:K134,""))))</f>
        <v/>
      </c>
    </row>
    <row r="135">
      <c r="D135" s="5">
        <f>IFERROR(INDEX(People!$B$2:$B$101,MATCH(C135,People!$A$2:$A$101,0)),"")</f>
        <v/>
      </c>
      <c r="E135" s="5">
        <f>IFERROR((INDEX('Required shifts'!$D$2:$D$101,MATCH(B135,'Required shifts'!$A$2:$A$101,0))-INDEX('Required shifts'!$C$2:$C$101,MATCH(B135,'Required shifts'!$A$2:$A$101,0)))*24,"")</f>
        <v/>
      </c>
      <c r="F135" s="5">
        <f>IF(A135="","",IF(COUNTIF('Required shifts'!$A$2:$A$101,B135)=0,"Unknown shift",IF(COUNTIF(People!$A$2:$A$101,C135)=0,"Unknown worker","OK")))</f>
        <v/>
      </c>
      <c r="G135" s="5">
        <f>IF(A135="","",IF(COUNTIFS(Availability!$A$2:$A$201,C135,Availability!$B$2:$B$201,"&lt;="&amp;INDEX('Required shifts'!$C$2:$C$101,MATCH(B135,'Required shifts'!$A$2:$A$101,0)),Availability!$C$2:$C$201,"&gt;="&amp;INDEX('Required shifts'!$D$2:$D$101,MATCH(B135,'Required shifts'!$A$2:$A$101,0)),Availability!$D$2:$D$201,"Available")&gt;0,"OK","Not available"))</f>
        <v/>
      </c>
      <c r="H135" s="5">
        <f>IF(A135="","",IF(SUMPRODUCT(($C$2:$C$201=C135)*($A$2:$A$201&lt;&gt;A135)*(IFERROR(INDEX('Required shifts'!$C$2:$C$101,MATCH($B$2:$B$201,'Required shifts'!$A$2:$A$101,0)),0)&lt;INDEX('Required shifts'!$D$2:$D$101,MATCH(B135,'Required shifts'!$A$2:$A$101,0)))*(IFERROR(INDEX('Required shifts'!$D$2:$D$101,MATCH($B$2:$B$201,'Required shifts'!$A$2:$A$101,0)),0)&gt;INDEX('Required shifts'!$C$2:$C$101,MATCH(B135,'Required shifts'!$A$2:$A$101,0))))&gt;0,"Overlap","OK"))</f>
        <v/>
      </c>
      <c r="I135" s="5">
        <f>IF(A135="","",IF(SUMPRODUCT(($C$2:$C$201=C135)*($A$2:$A$201&lt;&gt;A135)*(IFERROR(INDEX('Required shifts'!$D$2:$D$101,MATCH($B$2:$B$201,'Required shifts'!$A$2:$A$101,0)),0)&lt;=INDEX('Required shifts'!$C$2:$C$101,MATCH(B135,'Required shifts'!$A$2:$A$101,0)))*(IFERROR(INDEX('Required shifts'!$D$2:$D$101,MATCH($B$2:$B$201,'Required shifts'!$A$2:$A$101,0)),0)&gt;INDEX('Required shifts'!$C$2:$C$101,MATCH(B135,'Required shifts'!$A$2:$A$101,0))-Settings!$B$3/24))&gt;0,"Below "&amp;Settings!$B$3&amp;"h threshold","OK"))</f>
        <v/>
      </c>
      <c r="J135" s="5">
        <f>IF(A135="","",IF(COUNTIFS(Eligibility!$A$2:$A$301,C135,Eligibility!$B$2:$B$301,"Skill",Eligibility!$C$2:$C$301,INDEX('Required shifts'!$F$2:$F$101,MATCH(B135,'Required shifts'!$A$2:$A$101,0)),Eligibility!$D$2:$D$301,"Current")&gt;0,"OK","Missing skill"))</f>
        <v/>
      </c>
      <c r="K135" s="5">
        <f>IF(A135="","",IF(COUNTIFS(Eligibility!$A$2:$A$301,C135,Eligibility!$B$2:$B$301,"Site permission",Eligibility!$C$2:$C$301,INDEX('Required shifts'!$G$2:$G$101,MATCH(B135,'Required shifts'!$A$2:$A$101,0)),Eligibility!$D$2:$D$301,"Current")&gt;0,"OK","Missing permission"))</f>
        <v/>
      </c>
      <c r="L135" s="5">
        <f>IF(A135="","",IF(COUNTIF(F135:K135,"&lt;&gt;OK")=0,"OK","CHECK - "&amp;TEXTJOIN("; ",TRUE,IF(F135:K135&lt;&gt;"OK",F135:K135,""))))</f>
        <v/>
      </c>
    </row>
    <row r="136">
      <c r="D136" s="5">
        <f>IFERROR(INDEX(People!$B$2:$B$101,MATCH(C136,People!$A$2:$A$101,0)),"")</f>
        <v/>
      </c>
      <c r="E136" s="5">
        <f>IFERROR((INDEX('Required shifts'!$D$2:$D$101,MATCH(B136,'Required shifts'!$A$2:$A$101,0))-INDEX('Required shifts'!$C$2:$C$101,MATCH(B136,'Required shifts'!$A$2:$A$101,0)))*24,"")</f>
        <v/>
      </c>
      <c r="F136" s="5">
        <f>IF(A136="","",IF(COUNTIF('Required shifts'!$A$2:$A$101,B136)=0,"Unknown shift",IF(COUNTIF(People!$A$2:$A$101,C136)=0,"Unknown worker","OK")))</f>
        <v/>
      </c>
      <c r="G136" s="5">
        <f>IF(A136="","",IF(COUNTIFS(Availability!$A$2:$A$201,C136,Availability!$B$2:$B$201,"&lt;="&amp;INDEX('Required shifts'!$C$2:$C$101,MATCH(B136,'Required shifts'!$A$2:$A$101,0)),Availability!$C$2:$C$201,"&gt;="&amp;INDEX('Required shifts'!$D$2:$D$101,MATCH(B136,'Required shifts'!$A$2:$A$101,0)),Availability!$D$2:$D$201,"Available")&gt;0,"OK","Not available"))</f>
        <v/>
      </c>
      <c r="H136" s="5">
        <f>IF(A136="","",IF(SUMPRODUCT(($C$2:$C$201=C136)*($A$2:$A$201&lt;&gt;A136)*(IFERROR(INDEX('Required shifts'!$C$2:$C$101,MATCH($B$2:$B$201,'Required shifts'!$A$2:$A$101,0)),0)&lt;INDEX('Required shifts'!$D$2:$D$101,MATCH(B136,'Required shifts'!$A$2:$A$101,0)))*(IFERROR(INDEX('Required shifts'!$D$2:$D$101,MATCH($B$2:$B$201,'Required shifts'!$A$2:$A$101,0)),0)&gt;INDEX('Required shifts'!$C$2:$C$101,MATCH(B136,'Required shifts'!$A$2:$A$101,0))))&gt;0,"Overlap","OK"))</f>
        <v/>
      </c>
      <c r="I136" s="5">
        <f>IF(A136="","",IF(SUMPRODUCT(($C$2:$C$201=C136)*($A$2:$A$201&lt;&gt;A136)*(IFERROR(INDEX('Required shifts'!$D$2:$D$101,MATCH($B$2:$B$201,'Required shifts'!$A$2:$A$101,0)),0)&lt;=INDEX('Required shifts'!$C$2:$C$101,MATCH(B136,'Required shifts'!$A$2:$A$101,0)))*(IFERROR(INDEX('Required shifts'!$D$2:$D$101,MATCH($B$2:$B$201,'Required shifts'!$A$2:$A$101,0)),0)&gt;INDEX('Required shifts'!$C$2:$C$101,MATCH(B136,'Required shifts'!$A$2:$A$101,0))-Settings!$B$3/24))&gt;0,"Below "&amp;Settings!$B$3&amp;"h threshold","OK"))</f>
        <v/>
      </c>
      <c r="J136" s="5">
        <f>IF(A136="","",IF(COUNTIFS(Eligibility!$A$2:$A$301,C136,Eligibility!$B$2:$B$301,"Skill",Eligibility!$C$2:$C$301,INDEX('Required shifts'!$F$2:$F$101,MATCH(B136,'Required shifts'!$A$2:$A$101,0)),Eligibility!$D$2:$D$301,"Current")&gt;0,"OK","Missing skill"))</f>
        <v/>
      </c>
      <c r="K136" s="5">
        <f>IF(A136="","",IF(COUNTIFS(Eligibility!$A$2:$A$301,C136,Eligibility!$B$2:$B$301,"Site permission",Eligibility!$C$2:$C$301,INDEX('Required shifts'!$G$2:$G$101,MATCH(B136,'Required shifts'!$A$2:$A$101,0)),Eligibility!$D$2:$D$301,"Current")&gt;0,"OK","Missing permission"))</f>
        <v/>
      </c>
      <c r="L136" s="5">
        <f>IF(A136="","",IF(COUNTIF(F136:K136,"&lt;&gt;OK")=0,"OK","CHECK - "&amp;TEXTJOIN("; ",TRUE,IF(F136:K136&lt;&gt;"OK",F136:K136,""))))</f>
        <v/>
      </c>
    </row>
    <row r="137">
      <c r="D137" s="5">
        <f>IFERROR(INDEX(People!$B$2:$B$101,MATCH(C137,People!$A$2:$A$101,0)),"")</f>
        <v/>
      </c>
      <c r="E137" s="5">
        <f>IFERROR((INDEX('Required shifts'!$D$2:$D$101,MATCH(B137,'Required shifts'!$A$2:$A$101,0))-INDEX('Required shifts'!$C$2:$C$101,MATCH(B137,'Required shifts'!$A$2:$A$101,0)))*24,"")</f>
        <v/>
      </c>
      <c r="F137" s="5">
        <f>IF(A137="","",IF(COUNTIF('Required shifts'!$A$2:$A$101,B137)=0,"Unknown shift",IF(COUNTIF(People!$A$2:$A$101,C137)=0,"Unknown worker","OK")))</f>
        <v/>
      </c>
      <c r="G137" s="5">
        <f>IF(A137="","",IF(COUNTIFS(Availability!$A$2:$A$201,C137,Availability!$B$2:$B$201,"&lt;="&amp;INDEX('Required shifts'!$C$2:$C$101,MATCH(B137,'Required shifts'!$A$2:$A$101,0)),Availability!$C$2:$C$201,"&gt;="&amp;INDEX('Required shifts'!$D$2:$D$101,MATCH(B137,'Required shifts'!$A$2:$A$101,0)),Availability!$D$2:$D$201,"Available")&gt;0,"OK","Not available"))</f>
        <v/>
      </c>
      <c r="H137" s="5">
        <f>IF(A137="","",IF(SUMPRODUCT(($C$2:$C$201=C137)*($A$2:$A$201&lt;&gt;A137)*(IFERROR(INDEX('Required shifts'!$C$2:$C$101,MATCH($B$2:$B$201,'Required shifts'!$A$2:$A$101,0)),0)&lt;INDEX('Required shifts'!$D$2:$D$101,MATCH(B137,'Required shifts'!$A$2:$A$101,0)))*(IFERROR(INDEX('Required shifts'!$D$2:$D$101,MATCH($B$2:$B$201,'Required shifts'!$A$2:$A$101,0)),0)&gt;INDEX('Required shifts'!$C$2:$C$101,MATCH(B137,'Required shifts'!$A$2:$A$101,0))))&gt;0,"Overlap","OK"))</f>
        <v/>
      </c>
      <c r="I137" s="5">
        <f>IF(A137="","",IF(SUMPRODUCT(($C$2:$C$201=C137)*($A$2:$A$201&lt;&gt;A137)*(IFERROR(INDEX('Required shifts'!$D$2:$D$101,MATCH($B$2:$B$201,'Required shifts'!$A$2:$A$101,0)),0)&lt;=INDEX('Required shifts'!$C$2:$C$101,MATCH(B137,'Required shifts'!$A$2:$A$101,0)))*(IFERROR(INDEX('Required shifts'!$D$2:$D$101,MATCH($B$2:$B$201,'Required shifts'!$A$2:$A$101,0)),0)&gt;INDEX('Required shifts'!$C$2:$C$101,MATCH(B137,'Required shifts'!$A$2:$A$101,0))-Settings!$B$3/24))&gt;0,"Below "&amp;Settings!$B$3&amp;"h threshold","OK"))</f>
        <v/>
      </c>
      <c r="J137" s="5">
        <f>IF(A137="","",IF(COUNTIFS(Eligibility!$A$2:$A$301,C137,Eligibility!$B$2:$B$301,"Skill",Eligibility!$C$2:$C$301,INDEX('Required shifts'!$F$2:$F$101,MATCH(B137,'Required shifts'!$A$2:$A$101,0)),Eligibility!$D$2:$D$301,"Current")&gt;0,"OK","Missing skill"))</f>
        <v/>
      </c>
      <c r="K137" s="5">
        <f>IF(A137="","",IF(COUNTIFS(Eligibility!$A$2:$A$301,C137,Eligibility!$B$2:$B$301,"Site permission",Eligibility!$C$2:$C$301,INDEX('Required shifts'!$G$2:$G$101,MATCH(B137,'Required shifts'!$A$2:$A$101,0)),Eligibility!$D$2:$D$301,"Current")&gt;0,"OK","Missing permission"))</f>
        <v/>
      </c>
      <c r="L137" s="5">
        <f>IF(A137="","",IF(COUNTIF(F137:K137,"&lt;&gt;OK")=0,"OK","CHECK - "&amp;TEXTJOIN("; ",TRUE,IF(F137:K137&lt;&gt;"OK",F137:K137,""))))</f>
        <v/>
      </c>
    </row>
    <row r="138">
      <c r="D138" s="5">
        <f>IFERROR(INDEX(People!$B$2:$B$101,MATCH(C138,People!$A$2:$A$101,0)),"")</f>
        <v/>
      </c>
      <c r="E138" s="5">
        <f>IFERROR((INDEX('Required shifts'!$D$2:$D$101,MATCH(B138,'Required shifts'!$A$2:$A$101,0))-INDEX('Required shifts'!$C$2:$C$101,MATCH(B138,'Required shifts'!$A$2:$A$101,0)))*24,"")</f>
        <v/>
      </c>
      <c r="F138" s="5">
        <f>IF(A138="","",IF(COUNTIF('Required shifts'!$A$2:$A$101,B138)=0,"Unknown shift",IF(COUNTIF(People!$A$2:$A$101,C138)=0,"Unknown worker","OK")))</f>
        <v/>
      </c>
      <c r="G138" s="5">
        <f>IF(A138="","",IF(COUNTIFS(Availability!$A$2:$A$201,C138,Availability!$B$2:$B$201,"&lt;="&amp;INDEX('Required shifts'!$C$2:$C$101,MATCH(B138,'Required shifts'!$A$2:$A$101,0)),Availability!$C$2:$C$201,"&gt;="&amp;INDEX('Required shifts'!$D$2:$D$101,MATCH(B138,'Required shifts'!$A$2:$A$101,0)),Availability!$D$2:$D$201,"Available")&gt;0,"OK","Not available"))</f>
        <v/>
      </c>
      <c r="H138" s="5">
        <f>IF(A138="","",IF(SUMPRODUCT(($C$2:$C$201=C138)*($A$2:$A$201&lt;&gt;A138)*(IFERROR(INDEX('Required shifts'!$C$2:$C$101,MATCH($B$2:$B$201,'Required shifts'!$A$2:$A$101,0)),0)&lt;INDEX('Required shifts'!$D$2:$D$101,MATCH(B138,'Required shifts'!$A$2:$A$101,0)))*(IFERROR(INDEX('Required shifts'!$D$2:$D$101,MATCH($B$2:$B$201,'Required shifts'!$A$2:$A$101,0)),0)&gt;INDEX('Required shifts'!$C$2:$C$101,MATCH(B138,'Required shifts'!$A$2:$A$101,0))))&gt;0,"Overlap","OK"))</f>
        <v/>
      </c>
      <c r="I138" s="5">
        <f>IF(A138="","",IF(SUMPRODUCT(($C$2:$C$201=C138)*($A$2:$A$201&lt;&gt;A138)*(IFERROR(INDEX('Required shifts'!$D$2:$D$101,MATCH($B$2:$B$201,'Required shifts'!$A$2:$A$101,0)),0)&lt;=INDEX('Required shifts'!$C$2:$C$101,MATCH(B138,'Required shifts'!$A$2:$A$101,0)))*(IFERROR(INDEX('Required shifts'!$D$2:$D$101,MATCH($B$2:$B$201,'Required shifts'!$A$2:$A$101,0)),0)&gt;INDEX('Required shifts'!$C$2:$C$101,MATCH(B138,'Required shifts'!$A$2:$A$101,0))-Settings!$B$3/24))&gt;0,"Below "&amp;Settings!$B$3&amp;"h threshold","OK"))</f>
        <v/>
      </c>
      <c r="J138" s="5">
        <f>IF(A138="","",IF(COUNTIFS(Eligibility!$A$2:$A$301,C138,Eligibility!$B$2:$B$301,"Skill",Eligibility!$C$2:$C$301,INDEX('Required shifts'!$F$2:$F$101,MATCH(B138,'Required shifts'!$A$2:$A$101,0)),Eligibility!$D$2:$D$301,"Current")&gt;0,"OK","Missing skill"))</f>
        <v/>
      </c>
      <c r="K138" s="5">
        <f>IF(A138="","",IF(COUNTIFS(Eligibility!$A$2:$A$301,C138,Eligibility!$B$2:$B$301,"Site permission",Eligibility!$C$2:$C$301,INDEX('Required shifts'!$G$2:$G$101,MATCH(B138,'Required shifts'!$A$2:$A$101,0)),Eligibility!$D$2:$D$301,"Current")&gt;0,"OK","Missing permission"))</f>
        <v/>
      </c>
      <c r="L138" s="5">
        <f>IF(A138="","",IF(COUNTIF(F138:K138,"&lt;&gt;OK")=0,"OK","CHECK - "&amp;TEXTJOIN("; ",TRUE,IF(F138:K138&lt;&gt;"OK",F138:K138,""))))</f>
        <v/>
      </c>
    </row>
    <row r="139">
      <c r="D139" s="5">
        <f>IFERROR(INDEX(People!$B$2:$B$101,MATCH(C139,People!$A$2:$A$101,0)),"")</f>
        <v/>
      </c>
      <c r="E139" s="5">
        <f>IFERROR((INDEX('Required shifts'!$D$2:$D$101,MATCH(B139,'Required shifts'!$A$2:$A$101,0))-INDEX('Required shifts'!$C$2:$C$101,MATCH(B139,'Required shifts'!$A$2:$A$101,0)))*24,"")</f>
        <v/>
      </c>
      <c r="F139" s="5">
        <f>IF(A139="","",IF(COUNTIF('Required shifts'!$A$2:$A$101,B139)=0,"Unknown shift",IF(COUNTIF(People!$A$2:$A$101,C139)=0,"Unknown worker","OK")))</f>
        <v/>
      </c>
      <c r="G139" s="5">
        <f>IF(A139="","",IF(COUNTIFS(Availability!$A$2:$A$201,C139,Availability!$B$2:$B$201,"&lt;="&amp;INDEX('Required shifts'!$C$2:$C$101,MATCH(B139,'Required shifts'!$A$2:$A$101,0)),Availability!$C$2:$C$201,"&gt;="&amp;INDEX('Required shifts'!$D$2:$D$101,MATCH(B139,'Required shifts'!$A$2:$A$101,0)),Availability!$D$2:$D$201,"Available")&gt;0,"OK","Not available"))</f>
        <v/>
      </c>
      <c r="H139" s="5">
        <f>IF(A139="","",IF(SUMPRODUCT(($C$2:$C$201=C139)*($A$2:$A$201&lt;&gt;A139)*(IFERROR(INDEX('Required shifts'!$C$2:$C$101,MATCH($B$2:$B$201,'Required shifts'!$A$2:$A$101,0)),0)&lt;INDEX('Required shifts'!$D$2:$D$101,MATCH(B139,'Required shifts'!$A$2:$A$101,0)))*(IFERROR(INDEX('Required shifts'!$D$2:$D$101,MATCH($B$2:$B$201,'Required shifts'!$A$2:$A$101,0)),0)&gt;INDEX('Required shifts'!$C$2:$C$101,MATCH(B139,'Required shifts'!$A$2:$A$101,0))))&gt;0,"Overlap","OK"))</f>
        <v/>
      </c>
      <c r="I139" s="5">
        <f>IF(A139="","",IF(SUMPRODUCT(($C$2:$C$201=C139)*($A$2:$A$201&lt;&gt;A139)*(IFERROR(INDEX('Required shifts'!$D$2:$D$101,MATCH($B$2:$B$201,'Required shifts'!$A$2:$A$101,0)),0)&lt;=INDEX('Required shifts'!$C$2:$C$101,MATCH(B139,'Required shifts'!$A$2:$A$101,0)))*(IFERROR(INDEX('Required shifts'!$D$2:$D$101,MATCH($B$2:$B$201,'Required shifts'!$A$2:$A$101,0)),0)&gt;INDEX('Required shifts'!$C$2:$C$101,MATCH(B139,'Required shifts'!$A$2:$A$101,0))-Settings!$B$3/24))&gt;0,"Below "&amp;Settings!$B$3&amp;"h threshold","OK"))</f>
        <v/>
      </c>
      <c r="J139" s="5">
        <f>IF(A139="","",IF(COUNTIFS(Eligibility!$A$2:$A$301,C139,Eligibility!$B$2:$B$301,"Skill",Eligibility!$C$2:$C$301,INDEX('Required shifts'!$F$2:$F$101,MATCH(B139,'Required shifts'!$A$2:$A$101,0)),Eligibility!$D$2:$D$301,"Current")&gt;0,"OK","Missing skill"))</f>
        <v/>
      </c>
      <c r="K139" s="5">
        <f>IF(A139="","",IF(COUNTIFS(Eligibility!$A$2:$A$301,C139,Eligibility!$B$2:$B$301,"Site permission",Eligibility!$C$2:$C$301,INDEX('Required shifts'!$G$2:$G$101,MATCH(B139,'Required shifts'!$A$2:$A$101,0)),Eligibility!$D$2:$D$301,"Current")&gt;0,"OK","Missing permission"))</f>
        <v/>
      </c>
      <c r="L139" s="5">
        <f>IF(A139="","",IF(COUNTIF(F139:K139,"&lt;&gt;OK")=0,"OK","CHECK - "&amp;TEXTJOIN("; ",TRUE,IF(F139:K139&lt;&gt;"OK",F139:K139,""))))</f>
        <v/>
      </c>
    </row>
    <row r="140">
      <c r="D140" s="5">
        <f>IFERROR(INDEX(People!$B$2:$B$101,MATCH(C140,People!$A$2:$A$101,0)),"")</f>
        <v/>
      </c>
      <c r="E140" s="5">
        <f>IFERROR((INDEX('Required shifts'!$D$2:$D$101,MATCH(B140,'Required shifts'!$A$2:$A$101,0))-INDEX('Required shifts'!$C$2:$C$101,MATCH(B140,'Required shifts'!$A$2:$A$101,0)))*24,"")</f>
        <v/>
      </c>
      <c r="F140" s="5">
        <f>IF(A140="","",IF(COUNTIF('Required shifts'!$A$2:$A$101,B140)=0,"Unknown shift",IF(COUNTIF(People!$A$2:$A$101,C140)=0,"Unknown worker","OK")))</f>
        <v/>
      </c>
      <c r="G140" s="5">
        <f>IF(A140="","",IF(COUNTIFS(Availability!$A$2:$A$201,C140,Availability!$B$2:$B$201,"&lt;="&amp;INDEX('Required shifts'!$C$2:$C$101,MATCH(B140,'Required shifts'!$A$2:$A$101,0)),Availability!$C$2:$C$201,"&gt;="&amp;INDEX('Required shifts'!$D$2:$D$101,MATCH(B140,'Required shifts'!$A$2:$A$101,0)),Availability!$D$2:$D$201,"Available")&gt;0,"OK","Not available"))</f>
        <v/>
      </c>
      <c r="H140" s="5">
        <f>IF(A140="","",IF(SUMPRODUCT(($C$2:$C$201=C140)*($A$2:$A$201&lt;&gt;A140)*(IFERROR(INDEX('Required shifts'!$C$2:$C$101,MATCH($B$2:$B$201,'Required shifts'!$A$2:$A$101,0)),0)&lt;INDEX('Required shifts'!$D$2:$D$101,MATCH(B140,'Required shifts'!$A$2:$A$101,0)))*(IFERROR(INDEX('Required shifts'!$D$2:$D$101,MATCH($B$2:$B$201,'Required shifts'!$A$2:$A$101,0)),0)&gt;INDEX('Required shifts'!$C$2:$C$101,MATCH(B140,'Required shifts'!$A$2:$A$101,0))))&gt;0,"Overlap","OK"))</f>
        <v/>
      </c>
      <c r="I140" s="5">
        <f>IF(A140="","",IF(SUMPRODUCT(($C$2:$C$201=C140)*($A$2:$A$201&lt;&gt;A140)*(IFERROR(INDEX('Required shifts'!$D$2:$D$101,MATCH($B$2:$B$201,'Required shifts'!$A$2:$A$101,0)),0)&lt;=INDEX('Required shifts'!$C$2:$C$101,MATCH(B140,'Required shifts'!$A$2:$A$101,0)))*(IFERROR(INDEX('Required shifts'!$D$2:$D$101,MATCH($B$2:$B$201,'Required shifts'!$A$2:$A$101,0)),0)&gt;INDEX('Required shifts'!$C$2:$C$101,MATCH(B140,'Required shifts'!$A$2:$A$101,0))-Settings!$B$3/24))&gt;0,"Below "&amp;Settings!$B$3&amp;"h threshold","OK"))</f>
        <v/>
      </c>
      <c r="J140" s="5">
        <f>IF(A140="","",IF(COUNTIFS(Eligibility!$A$2:$A$301,C140,Eligibility!$B$2:$B$301,"Skill",Eligibility!$C$2:$C$301,INDEX('Required shifts'!$F$2:$F$101,MATCH(B140,'Required shifts'!$A$2:$A$101,0)),Eligibility!$D$2:$D$301,"Current")&gt;0,"OK","Missing skill"))</f>
        <v/>
      </c>
      <c r="K140" s="5">
        <f>IF(A140="","",IF(COUNTIFS(Eligibility!$A$2:$A$301,C140,Eligibility!$B$2:$B$301,"Site permission",Eligibility!$C$2:$C$301,INDEX('Required shifts'!$G$2:$G$101,MATCH(B140,'Required shifts'!$A$2:$A$101,0)),Eligibility!$D$2:$D$301,"Current")&gt;0,"OK","Missing permission"))</f>
        <v/>
      </c>
      <c r="L140" s="5">
        <f>IF(A140="","",IF(COUNTIF(F140:K140,"&lt;&gt;OK")=0,"OK","CHECK - "&amp;TEXTJOIN("; ",TRUE,IF(F140:K140&lt;&gt;"OK",F140:K140,""))))</f>
        <v/>
      </c>
    </row>
    <row r="141">
      <c r="D141" s="5">
        <f>IFERROR(INDEX(People!$B$2:$B$101,MATCH(C141,People!$A$2:$A$101,0)),"")</f>
        <v/>
      </c>
      <c r="E141" s="5">
        <f>IFERROR((INDEX('Required shifts'!$D$2:$D$101,MATCH(B141,'Required shifts'!$A$2:$A$101,0))-INDEX('Required shifts'!$C$2:$C$101,MATCH(B141,'Required shifts'!$A$2:$A$101,0)))*24,"")</f>
        <v/>
      </c>
      <c r="F141" s="5">
        <f>IF(A141="","",IF(COUNTIF('Required shifts'!$A$2:$A$101,B141)=0,"Unknown shift",IF(COUNTIF(People!$A$2:$A$101,C141)=0,"Unknown worker","OK")))</f>
        <v/>
      </c>
      <c r="G141" s="5">
        <f>IF(A141="","",IF(COUNTIFS(Availability!$A$2:$A$201,C141,Availability!$B$2:$B$201,"&lt;="&amp;INDEX('Required shifts'!$C$2:$C$101,MATCH(B141,'Required shifts'!$A$2:$A$101,0)),Availability!$C$2:$C$201,"&gt;="&amp;INDEX('Required shifts'!$D$2:$D$101,MATCH(B141,'Required shifts'!$A$2:$A$101,0)),Availability!$D$2:$D$201,"Available")&gt;0,"OK","Not available"))</f>
        <v/>
      </c>
      <c r="H141" s="5">
        <f>IF(A141="","",IF(SUMPRODUCT(($C$2:$C$201=C141)*($A$2:$A$201&lt;&gt;A141)*(IFERROR(INDEX('Required shifts'!$C$2:$C$101,MATCH($B$2:$B$201,'Required shifts'!$A$2:$A$101,0)),0)&lt;INDEX('Required shifts'!$D$2:$D$101,MATCH(B141,'Required shifts'!$A$2:$A$101,0)))*(IFERROR(INDEX('Required shifts'!$D$2:$D$101,MATCH($B$2:$B$201,'Required shifts'!$A$2:$A$101,0)),0)&gt;INDEX('Required shifts'!$C$2:$C$101,MATCH(B141,'Required shifts'!$A$2:$A$101,0))))&gt;0,"Overlap","OK"))</f>
        <v/>
      </c>
      <c r="I141" s="5">
        <f>IF(A141="","",IF(SUMPRODUCT(($C$2:$C$201=C141)*($A$2:$A$201&lt;&gt;A141)*(IFERROR(INDEX('Required shifts'!$D$2:$D$101,MATCH($B$2:$B$201,'Required shifts'!$A$2:$A$101,0)),0)&lt;=INDEX('Required shifts'!$C$2:$C$101,MATCH(B141,'Required shifts'!$A$2:$A$101,0)))*(IFERROR(INDEX('Required shifts'!$D$2:$D$101,MATCH($B$2:$B$201,'Required shifts'!$A$2:$A$101,0)),0)&gt;INDEX('Required shifts'!$C$2:$C$101,MATCH(B141,'Required shifts'!$A$2:$A$101,0))-Settings!$B$3/24))&gt;0,"Below "&amp;Settings!$B$3&amp;"h threshold","OK"))</f>
        <v/>
      </c>
      <c r="J141" s="5">
        <f>IF(A141="","",IF(COUNTIFS(Eligibility!$A$2:$A$301,C141,Eligibility!$B$2:$B$301,"Skill",Eligibility!$C$2:$C$301,INDEX('Required shifts'!$F$2:$F$101,MATCH(B141,'Required shifts'!$A$2:$A$101,0)),Eligibility!$D$2:$D$301,"Current")&gt;0,"OK","Missing skill"))</f>
        <v/>
      </c>
      <c r="K141" s="5">
        <f>IF(A141="","",IF(COUNTIFS(Eligibility!$A$2:$A$301,C141,Eligibility!$B$2:$B$301,"Site permission",Eligibility!$C$2:$C$301,INDEX('Required shifts'!$G$2:$G$101,MATCH(B141,'Required shifts'!$A$2:$A$101,0)),Eligibility!$D$2:$D$301,"Current")&gt;0,"OK","Missing permission"))</f>
        <v/>
      </c>
      <c r="L141" s="5">
        <f>IF(A141="","",IF(COUNTIF(F141:K141,"&lt;&gt;OK")=0,"OK","CHECK - "&amp;TEXTJOIN("; ",TRUE,IF(F141:K141&lt;&gt;"OK",F141:K141,""))))</f>
        <v/>
      </c>
    </row>
    <row r="142">
      <c r="D142" s="5">
        <f>IFERROR(INDEX(People!$B$2:$B$101,MATCH(C142,People!$A$2:$A$101,0)),"")</f>
        <v/>
      </c>
      <c r="E142" s="5">
        <f>IFERROR((INDEX('Required shifts'!$D$2:$D$101,MATCH(B142,'Required shifts'!$A$2:$A$101,0))-INDEX('Required shifts'!$C$2:$C$101,MATCH(B142,'Required shifts'!$A$2:$A$101,0)))*24,"")</f>
        <v/>
      </c>
      <c r="F142" s="5">
        <f>IF(A142="","",IF(COUNTIF('Required shifts'!$A$2:$A$101,B142)=0,"Unknown shift",IF(COUNTIF(People!$A$2:$A$101,C142)=0,"Unknown worker","OK")))</f>
        <v/>
      </c>
      <c r="G142" s="5">
        <f>IF(A142="","",IF(COUNTIFS(Availability!$A$2:$A$201,C142,Availability!$B$2:$B$201,"&lt;="&amp;INDEX('Required shifts'!$C$2:$C$101,MATCH(B142,'Required shifts'!$A$2:$A$101,0)),Availability!$C$2:$C$201,"&gt;="&amp;INDEX('Required shifts'!$D$2:$D$101,MATCH(B142,'Required shifts'!$A$2:$A$101,0)),Availability!$D$2:$D$201,"Available")&gt;0,"OK","Not available"))</f>
        <v/>
      </c>
      <c r="H142" s="5">
        <f>IF(A142="","",IF(SUMPRODUCT(($C$2:$C$201=C142)*($A$2:$A$201&lt;&gt;A142)*(IFERROR(INDEX('Required shifts'!$C$2:$C$101,MATCH($B$2:$B$201,'Required shifts'!$A$2:$A$101,0)),0)&lt;INDEX('Required shifts'!$D$2:$D$101,MATCH(B142,'Required shifts'!$A$2:$A$101,0)))*(IFERROR(INDEX('Required shifts'!$D$2:$D$101,MATCH($B$2:$B$201,'Required shifts'!$A$2:$A$101,0)),0)&gt;INDEX('Required shifts'!$C$2:$C$101,MATCH(B142,'Required shifts'!$A$2:$A$101,0))))&gt;0,"Overlap","OK"))</f>
        <v/>
      </c>
      <c r="I142" s="5">
        <f>IF(A142="","",IF(SUMPRODUCT(($C$2:$C$201=C142)*($A$2:$A$201&lt;&gt;A142)*(IFERROR(INDEX('Required shifts'!$D$2:$D$101,MATCH($B$2:$B$201,'Required shifts'!$A$2:$A$101,0)),0)&lt;=INDEX('Required shifts'!$C$2:$C$101,MATCH(B142,'Required shifts'!$A$2:$A$101,0)))*(IFERROR(INDEX('Required shifts'!$D$2:$D$101,MATCH($B$2:$B$201,'Required shifts'!$A$2:$A$101,0)),0)&gt;INDEX('Required shifts'!$C$2:$C$101,MATCH(B142,'Required shifts'!$A$2:$A$101,0))-Settings!$B$3/24))&gt;0,"Below "&amp;Settings!$B$3&amp;"h threshold","OK"))</f>
        <v/>
      </c>
      <c r="J142" s="5">
        <f>IF(A142="","",IF(COUNTIFS(Eligibility!$A$2:$A$301,C142,Eligibility!$B$2:$B$301,"Skill",Eligibility!$C$2:$C$301,INDEX('Required shifts'!$F$2:$F$101,MATCH(B142,'Required shifts'!$A$2:$A$101,0)),Eligibility!$D$2:$D$301,"Current")&gt;0,"OK","Missing skill"))</f>
        <v/>
      </c>
      <c r="K142" s="5">
        <f>IF(A142="","",IF(COUNTIFS(Eligibility!$A$2:$A$301,C142,Eligibility!$B$2:$B$301,"Site permission",Eligibility!$C$2:$C$301,INDEX('Required shifts'!$G$2:$G$101,MATCH(B142,'Required shifts'!$A$2:$A$101,0)),Eligibility!$D$2:$D$301,"Current")&gt;0,"OK","Missing permission"))</f>
        <v/>
      </c>
      <c r="L142" s="5">
        <f>IF(A142="","",IF(COUNTIF(F142:K142,"&lt;&gt;OK")=0,"OK","CHECK - "&amp;TEXTJOIN("; ",TRUE,IF(F142:K142&lt;&gt;"OK",F142:K142,""))))</f>
        <v/>
      </c>
    </row>
    <row r="143">
      <c r="D143" s="5">
        <f>IFERROR(INDEX(People!$B$2:$B$101,MATCH(C143,People!$A$2:$A$101,0)),"")</f>
        <v/>
      </c>
      <c r="E143" s="5">
        <f>IFERROR((INDEX('Required shifts'!$D$2:$D$101,MATCH(B143,'Required shifts'!$A$2:$A$101,0))-INDEX('Required shifts'!$C$2:$C$101,MATCH(B143,'Required shifts'!$A$2:$A$101,0)))*24,"")</f>
        <v/>
      </c>
      <c r="F143" s="5">
        <f>IF(A143="","",IF(COUNTIF('Required shifts'!$A$2:$A$101,B143)=0,"Unknown shift",IF(COUNTIF(People!$A$2:$A$101,C143)=0,"Unknown worker","OK")))</f>
        <v/>
      </c>
      <c r="G143" s="5">
        <f>IF(A143="","",IF(COUNTIFS(Availability!$A$2:$A$201,C143,Availability!$B$2:$B$201,"&lt;="&amp;INDEX('Required shifts'!$C$2:$C$101,MATCH(B143,'Required shifts'!$A$2:$A$101,0)),Availability!$C$2:$C$201,"&gt;="&amp;INDEX('Required shifts'!$D$2:$D$101,MATCH(B143,'Required shifts'!$A$2:$A$101,0)),Availability!$D$2:$D$201,"Available")&gt;0,"OK","Not available"))</f>
        <v/>
      </c>
      <c r="H143" s="5">
        <f>IF(A143="","",IF(SUMPRODUCT(($C$2:$C$201=C143)*($A$2:$A$201&lt;&gt;A143)*(IFERROR(INDEX('Required shifts'!$C$2:$C$101,MATCH($B$2:$B$201,'Required shifts'!$A$2:$A$101,0)),0)&lt;INDEX('Required shifts'!$D$2:$D$101,MATCH(B143,'Required shifts'!$A$2:$A$101,0)))*(IFERROR(INDEX('Required shifts'!$D$2:$D$101,MATCH($B$2:$B$201,'Required shifts'!$A$2:$A$101,0)),0)&gt;INDEX('Required shifts'!$C$2:$C$101,MATCH(B143,'Required shifts'!$A$2:$A$101,0))))&gt;0,"Overlap","OK"))</f>
        <v/>
      </c>
      <c r="I143" s="5">
        <f>IF(A143="","",IF(SUMPRODUCT(($C$2:$C$201=C143)*($A$2:$A$201&lt;&gt;A143)*(IFERROR(INDEX('Required shifts'!$D$2:$D$101,MATCH($B$2:$B$201,'Required shifts'!$A$2:$A$101,0)),0)&lt;=INDEX('Required shifts'!$C$2:$C$101,MATCH(B143,'Required shifts'!$A$2:$A$101,0)))*(IFERROR(INDEX('Required shifts'!$D$2:$D$101,MATCH($B$2:$B$201,'Required shifts'!$A$2:$A$101,0)),0)&gt;INDEX('Required shifts'!$C$2:$C$101,MATCH(B143,'Required shifts'!$A$2:$A$101,0))-Settings!$B$3/24))&gt;0,"Below "&amp;Settings!$B$3&amp;"h threshold","OK"))</f>
        <v/>
      </c>
      <c r="J143" s="5">
        <f>IF(A143="","",IF(COUNTIFS(Eligibility!$A$2:$A$301,C143,Eligibility!$B$2:$B$301,"Skill",Eligibility!$C$2:$C$301,INDEX('Required shifts'!$F$2:$F$101,MATCH(B143,'Required shifts'!$A$2:$A$101,0)),Eligibility!$D$2:$D$301,"Current")&gt;0,"OK","Missing skill"))</f>
        <v/>
      </c>
      <c r="K143" s="5">
        <f>IF(A143="","",IF(COUNTIFS(Eligibility!$A$2:$A$301,C143,Eligibility!$B$2:$B$301,"Site permission",Eligibility!$C$2:$C$301,INDEX('Required shifts'!$G$2:$G$101,MATCH(B143,'Required shifts'!$A$2:$A$101,0)),Eligibility!$D$2:$D$301,"Current")&gt;0,"OK","Missing permission"))</f>
        <v/>
      </c>
      <c r="L143" s="5">
        <f>IF(A143="","",IF(COUNTIF(F143:K143,"&lt;&gt;OK")=0,"OK","CHECK - "&amp;TEXTJOIN("; ",TRUE,IF(F143:K143&lt;&gt;"OK",F143:K143,""))))</f>
        <v/>
      </c>
    </row>
    <row r="144">
      <c r="D144" s="5">
        <f>IFERROR(INDEX(People!$B$2:$B$101,MATCH(C144,People!$A$2:$A$101,0)),"")</f>
        <v/>
      </c>
      <c r="E144" s="5">
        <f>IFERROR((INDEX('Required shifts'!$D$2:$D$101,MATCH(B144,'Required shifts'!$A$2:$A$101,0))-INDEX('Required shifts'!$C$2:$C$101,MATCH(B144,'Required shifts'!$A$2:$A$101,0)))*24,"")</f>
        <v/>
      </c>
      <c r="F144" s="5">
        <f>IF(A144="","",IF(COUNTIF('Required shifts'!$A$2:$A$101,B144)=0,"Unknown shift",IF(COUNTIF(People!$A$2:$A$101,C144)=0,"Unknown worker","OK")))</f>
        <v/>
      </c>
      <c r="G144" s="5">
        <f>IF(A144="","",IF(COUNTIFS(Availability!$A$2:$A$201,C144,Availability!$B$2:$B$201,"&lt;="&amp;INDEX('Required shifts'!$C$2:$C$101,MATCH(B144,'Required shifts'!$A$2:$A$101,0)),Availability!$C$2:$C$201,"&gt;="&amp;INDEX('Required shifts'!$D$2:$D$101,MATCH(B144,'Required shifts'!$A$2:$A$101,0)),Availability!$D$2:$D$201,"Available")&gt;0,"OK","Not available"))</f>
        <v/>
      </c>
      <c r="H144" s="5">
        <f>IF(A144="","",IF(SUMPRODUCT(($C$2:$C$201=C144)*($A$2:$A$201&lt;&gt;A144)*(IFERROR(INDEX('Required shifts'!$C$2:$C$101,MATCH($B$2:$B$201,'Required shifts'!$A$2:$A$101,0)),0)&lt;INDEX('Required shifts'!$D$2:$D$101,MATCH(B144,'Required shifts'!$A$2:$A$101,0)))*(IFERROR(INDEX('Required shifts'!$D$2:$D$101,MATCH($B$2:$B$201,'Required shifts'!$A$2:$A$101,0)),0)&gt;INDEX('Required shifts'!$C$2:$C$101,MATCH(B144,'Required shifts'!$A$2:$A$101,0))))&gt;0,"Overlap","OK"))</f>
        <v/>
      </c>
      <c r="I144" s="5">
        <f>IF(A144="","",IF(SUMPRODUCT(($C$2:$C$201=C144)*($A$2:$A$201&lt;&gt;A144)*(IFERROR(INDEX('Required shifts'!$D$2:$D$101,MATCH($B$2:$B$201,'Required shifts'!$A$2:$A$101,0)),0)&lt;=INDEX('Required shifts'!$C$2:$C$101,MATCH(B144,'Required shifts'!$A$2:$A$101,0)))*(IFERROR(INDEX('Required shifts'!$D$2:$D$101,MATCH($B$2:$B$201,'Required shifts'!$A$2:$A$101,0)),0)&gt;INDEX('Required shifts'!$C$2:$C$101,MATCH(B144,'Required shifts'!$A$2:$A$101,0))-Settings!$B$3/24))&gt;0,"Below "&amp;Settings!$B$3&amp;"h threshold","OK"))</f>
        <v/>
      </c>
      <c r="J144" s="5">
        <f>IF(A144="","",IF(COUNTIFS(Eligibility!$A$2:$A$301,C144,Eligibility!$B$2:$B$301,"Skill",Eligibility!$C$2:$C$301,INDEX('Required shifts'!$F$2:$F$101,MATCH(B144,'Required shifts'!$A$2:$A$101,0)),Eligibility!$D$2:$D$301,"Current")&gt;0,"OK","Missing skill"))</f>
        <v/>
      </c>
      <c r="K144" s="5">
        <f>IF(A144="","",IF(COUNTIFS(Eligibility!$A$2:$A$301,C144,Eligibility!$B$2:$B$301,"Site permission",Eligibility!$C$2:$C$301,INDEX('Required shifts'!$G$2:$G$101,MATCH(B144,'Required shifts'!$A$2:$A$101,0)),Eligibility!$D$2:$D$301,"Current")&gt;0,"OK","Missing permission"))</f>
        <v/>
      </c>
      <c r="L144" s="5">
        <f>IF(A144="","",IF(COUNTIF(F144:K144,"&lt;&gt;OK")=0,"OK","CHECK - "&amp;TEXTJOIN("; ",TRUE,IF(F144:K144&lt;&gt;"OK",F144:K144,""))))</f>
        <v/>
      </c>
    </row>
    <row r="145">
      <c r="D145" s="5">
        <f>IFERROR(INDEX(People!$B$2:$B$101,MATCH(C145,People!$A$2:$A$101,0)),"")</f>
        <v/>
      </c>
      <c r="E145" s="5">
        <f>IFERROR((INDEX('Required shifts'!$D$2:$D$101,MATCH(B145,'Required shifts'!$A$2:$A$101,0))-INDEX('Required shifts'!$C$2:$C$101,MATCH(B145,'Required shifts'!$A$2:$A$101,0)))*24,"")</f>
        <v/>
      </c>
      <c r="F145" s="5">
        <f>IF(A145="","",IF(COUNTIF('Required shifts'!$A$2:$A$101,B145)=0,"Unknown shift",IF(COUNTIF(People!$A$2:$A$101,C145)=0,"Unknown worker","OK")))</f>
        <v/>
      </c>
      <c r="G145" s="5">
        <f>IF(A145="","",IF(COUNTIFS(Availability!$A$2:$A$201,C145,Availability!$B$2:$B$201,"&lt;="&amp;INDEX('Required shifts'!$C$2:$C$101,MATCH(B145,'Required shifts'!$A$2:$A$101,0)),Availability!$C$2:$C$201,"&gt;="&amp;INDEX('Required shifts'!$D$2:$D$101,MATCH(B145,'Required shifts'!$A$2:$A$101,0)),Availability!$D$2:$D$201,"Available")&gt;0,"OK","Not available"))</f>
        <v/>
      </c>
      <c r="H145" s="5">
        <f>IF(A145="","",IF(SUMPRODUCT(($C$2:$C$201=C145)*($A$2:$A$201&lt;&gt;A145)*(IFERROR(INDEX('Required shifts'!$C$2:$C$101,MATCH($B$2:$B$201,'Required shifts'!$A$2:$A$101,0)),0)&lt;INDEX('Required shifts'!$D$2:$D$101,MATCH(B145,'Required shifts'!$A$2:$A$101,0)))*(IFERROR(INDEX('Required shifts'!$D$2:$D$101,MATCH($B$2:$B$201,'Required shifts'!$A$2:$A$101,0)),0)&gt;INDEX('Required shifts'!$C$2:$C$101,MATCH(B145,'Required shifts'!$A$2:$A$101,0))))&gt;0,"Overlap","OK"))</f>
        <v/>
      </c>
      <c r="I145" s="5">
        <f>IF(A145="","",IF(SUMPRODUCT(($C$2:$C$201=C145)*($A$2:$A$201&lt;&gt;A145)*(IFERROR(INDEX('Required shifts'!$D$2:$D$101,MATCH($B$2:$B$201,'Required shifts'!$A$2:$A$101,0)),0)&lt;=INDEX('Required shifts'!$C$2:$C$101,MATCH(B145,'Required shifts'!$A$2:$A$101,0)))*(IFERROR(INDEX('Required shifts'!$D$2:$D$101,MATCH($B$2:$B$201,'Required shifts'!$A$2:$A$101,0)),0)&gt;INDEX('Required shifts'!$C$2:$C$101,MATCH(B145,'Required shifts'!$A$2:$A$101,0))-Settings!$B$3/24))&gt;0,"Below "&amp;Settings!$B$3&amp;"h threshold","OK"))</f>
        <v/>
      </c>
      <c r="J145" s="5">
        <f>IF(A145="","",IF(COUNTIFS(Eligibility!$A$2:$A$301,C145,Eligibility!$B$2:$B$301,"Skill",Eligibility!$C$2:$C$301,INDEX('Required shifts'!$F$2:$F$101,MATCH(B145,'Required shifts'!$A$2:$A$101,0)),Eligibility!$D$2:$D$301,"Current")&gt;0,"OK","Missing skill"))</f>
        <v/>
      </c>
      <c r="K145" s="5">
        <f>IF(A145="","",IF(COUNTIFS(Eligibility!$A$2:$A$301,C145,Eligibility!$B$2:$B$301,"Site permission",Eligibility!$C$2:$C$301,INDEX('Required shifts'!$G$2:$G$101,MATCH(B145,'Required shifts'!$A$2:$A$101,0)),Eligibility!$D$2:$D$301,"Current")&gt;0,"OK","Missing permission"))</f>
        <v/>
      </c>
      <c r="L145" s="5">
        <f>IF(A145="","",IF(COUNTIF(F145:K145,"&lt;&gt;OK")=0,"OK","CHECK - "&amp;TEXTJOIN("; ",TRUE,IF(F145:K145&lt;&gt;"OK",F145:K145,""))))</f>
        <v/>
      </c>
    </row>
    <row r="146">
      <c r="D146" s="5">
        <f>IFERROR(INDEX(People!$B$2:$B$101,MATCH(C146,People!$A$2:$A$101,0)),"")</f>
        <v/>
      </c>
      <c r="E146" s="5">
        <f>IFERROR((INDEX('Required shifts'!$D$2:$D$101,MATCH(B146,'Required shifts'!$A$2:$A$101,0))-INDEX('Required shifts'!$C$2:$C$101,MATCH(B146,'Required shifts'!$A$2:$A$101,0)))*24,"")</f>
        <v/>
      </c>
      <c r="F146" s="5">
        <f>IF(A146="","",IF(COUNTIF('Required shifts'!$A$2:$A$101,B146)=0,"Unknown shift",IF(COUNTIF(People!$A$2:$A$101,C146)=0,"Unknown worker","OK")))</f>
        <v/>
      </c>
      <c r="G146" s="5">
        <f>IF(A146="","",IF(COUNTIFS(Availability!$A$2:$A$201,C146,Availability!$B$2:$B$201,"&lt;="&amp;INDEX('Required shifts'!$C$2:$C$101,MATCH(B146,'Required shifts'!$A$2:$A$101,0)),Availability!$C$2:$C$201,"&gt;="&amp;INDEX('Required shifts'!$D$2:$D$101,MATCH(B146,'Required shifts'!$A$2:$A$101,0)),Availability!$D$2:$D$201,"Available")&gt;0,"OK","Not available"))</f>
        <v/>
      </c>
      <c r="H146" s="5">
        <f>IF(A146="","",IF(SUMPRODUCT(($C$2:$C$201=C146)*($A$2:$A$201&lt;&gt;A146)*(IFERROR(INDEX('Required shifts'!$C$2:$C$101,MATCH($B$2:$B$201,'Required shifts'!$A$2:$A$101,0)),0)&lt;INDEX('Required shifts'!$D$2:$D$101,MATCH(B146,'Required shifts'!$A$2:$A$101,0)))*(IFERROR(INDEX('Required shifts'!$D$2:$D$101,MATCH($B$2:$B$201,'Required shifts'!$A$2:$A$101,0)),0)&gt;INDEX('Required shifts'!$C$2:$C$101,MATCH(B146,'Required shifts'!$A$2:$A$101,0))))&gt;0,"Overlap","OK"))</f>
        <v/>
      </c>
      <c r="I146" s="5">
        <f>IF(A146="","",IF(SUMPRODUCT(($C$2:$C$201=C146)*($A$2:$A$201&lt;&gt;A146)*(IFERROR(INDEX('Required shifts'!$D$2:$D$101,MATCH($B$2:$B$201,'Required shifts'!$A$2:$A$101,0)),0)&lt;=INDEX('Required shifts'!$C$2:$C$101,MATCH(B146,'Required shifts'!$A$2:$A$101,0)))*(IFERROR(INDEX('Required shifts'!$D$2:$D$101,MATCH($B$2:$B$201,'Required shifts'!$A$2:$A$101,0)),0)&gt;INDEX('Required shifts'!$C$2:$C$101,MATCH(B146,'Required shifts'!$A$2:$A$101,0))-Settings!$B$3/24))&gt;0,"Below "&amp;Settings!$B$3&amp;"h threshold","OK"))</f>
        <v/>
      </c>
      <c r="J146" s="5">
        <f>IF(A146="","",IF(COUNTIFS(Eligibility!$A$2:$A$301,C146,Eligibility!$B$2:$B$301,"Skill",Eligibility!$C$2:$C$301,INDEX('Required shifts'!$F$2:$F$101,MATCH(B146,'Required shifts'!$A$2:$A$101,0)),Eligibility!$D$2:$D$301,"Current")&gt;0,"OK","Missing skill"))</f>
        <v/>
      </c>
      <c r="K146" s="5">
        <f>IF(A146="","",IF(COUNTIFS(Eligibility!$A$2:$A$301,C146,Eligibility!$B$2:$B$301,"Site permission",Eligibility!$C$2:$C$301,INDEX('Required shifts'!$G$2:$G$101,MATCH(B146,'Required shifts'!$A$2:$A$101,0)),Eligibility!$D$2:$D$301,"Current")&gt;0,"OK","Missing permission"))</f>
        <v/>
      </c>
      <c r="L146" s="5">
        <f>IF(A146="","",IF(COUNTIF(F146:K146,"&lt;&gt;OK")=0,"OK","CHECK - "&amp;TEXTJOIN("; ",TRUE,IF(F146:K146&lt;&gt;"OK",F146:K146,""))))</f>
        <v/>
      </c>
    </row>
    <row r="147">
      <c r="D147" s="5">
        <f>IFERROR(INDEX(People!$B$2:$B$101,MATCH(C147,People!$A$2:$A$101,0)),"")</f>
        <v/>
      </c>
      <c r="E147" s="5">
        <f>IFERROR((INDEX('Required shifts'!$D$2:$D$101,MATCH(B147,'Required shifts'!$A$2:$A$101,0))-INDEX('Required shifts'!$C$2:$C$101,MATCH(B147,'Required shifts'!$A$2:$A$101,0)))*24,"")</f>
        <v/>
      </c>
      <c r="F147" s="5">
        <f>IF(A147="","",IF(COUNTIF('Required shifts'!$A$2:$A$101,B147)=0,"Unknown shift",IF(COUNTIF(People!$A$2:$A$101,C147)=0,"Unknown worker","OK")))</f>
        <v/>
      </c>
      <c r="G147" s="5">
        <f>IF(A147="","",IF(COUNTIFS(Availability!$A$2:$A$201,C147,Availability!$B$2:$B$201,"&lt;="&amp;INDEX('Required shifts'!$C$2:$C$101,MATCH(B147,'Required shifts'!$A$2:$A$101,0)),Availability!$C$2:$C$201,"&gt;="&amp;INDEX('Required shifts'!$D$2:$D$101,MATCH(B147,'Required shifts'!$A$2:$A$101,0)),Availability!$D$2:$D$201,"Available")&gt;0,"OK","Not available"))</f>
        <v/>
      </c>
      <c r="H147" s="5">
        <f>IF(A147="","",IF(SUMPRODUCT(($C$2:$C$201=C147)*($A$2:$A$201&lt;&gt;A147)*(IFERROR(INDEX('Required shifts'!$C$2:$C$101,MATCH($B$2:$B$201,'Required shifts'!$A$2:$A$101,0)),0)&lt;INDEX('Required shifts'!$D$2:$D$101,MATCH(B147,'Required shifts'!$A$2:$A$101,0)))*(IFERROR(INDEX('Required shifts'!$D$2:$D$101,MATCH($B$2:$B$201,'Required shifts'!$A$2:$A$101,0)),0)&gt;INDEX('Required shifts'!$C$2:$C$101,MATCH(B147,'Required shifts'!$A$2:$A$101,0))))&gt;0,"Overlap","OK"))</f>
        <v/>
      </c>
      <c r="I147" s="5">
        <f>IF(A147="","",IF(SUMPRODUCT(($C$2:$C$201=C147)*($A$2:$A$201&lt;&gt;A147)*(IFERROR(INDEX('Required shifts'!$D$2:$D$101,MATCH($B$2:$B$201,'Required shifts'!$A$2:$A$101,0)),0)&lt;=INDEX('Required shifts'!$C$2:$C$101,MATCH(B147,'Required shifts'!$A$2:$A$101,0)))*(IFERROR(INDEX('Required shifts'!$D$2:$D$101,MATCH($B$2:$B$201,'Required shifts'!$A$2:$A$101,0)),0)&gt;INDEX('Required shifts'!$C$2:$C$101,MATCH(B147,'Required shifts'!$A$2:$A$101,0))-Settings!$B$3/24))&gt;0,"Below "&amp;Settings!$B$3&amp;"h threshold","OK"))</f>
        <v/>
      </c>
      <c r="J147" s="5">
        <f>IF(A147="","",IF(COUNTIFS(Eligibility!$A$2:$A$301,C147,Eligibility!$B$2:$B$301,"Skill",Eligibility!$C$2:$C$301,INDEX('Required shifts'!$F$2:$F$101,MATCH(B147,'Required shifts'!$A$2:$A$101,0)),Eligibility!$D$2:$D$301,"Current")&gt;0,"OK","Missing skill"))</f>
        <v/>
      </c>
      <c r="K147" s="5">
        <f>IF(A147="","",IF(COUNTIFS(Eligibility!$A$2:$A$301,C147,Eligibility!$B$2:$B$301,"Site permission",Eligibility!$C$2:$C$301,INDEX('Required shifts'!$G$2:$G$101,MATCH(B147,'Required shifts'!$A$2:$A$101,0)),Eligibility!$D$2:$D$301,"Current")&gt;0,"OK","Missing permission"))</f>
        <v/>
      </c>
      <c r="L147" s="5">
        <f>IF(A147="","",IF(COUNTIF(F147:K147,"&lt;&gt;OK")=0,"OK","CHECK - "&amp;TEXTJOIN("; ",TRUE,IF(F147:K147&lt;&gt;"OK",F147:K147,""))))</f>
        <v/>
      </c>
    </row>
    <row r="148">
      <c r="D148" s="5">
        <f>IFERROR(INDEX(People!$B$2:$B$101,MATCH(C148,People!$A$2:$A$101,0)),"")</f>
        <v/>
      </c>
      <c r="E148" s="5">
        <f>IFERROR((INDEX('Required shifts'!$D$2:$D$101,MATCH(B148,'Required shifts'!$A$2:$A$101,0))-INDEX('Required shifts'!$C$2:$C$101,MATCH(B148,'Required shifts'!$A$2:$A$101,0)))*24,"")</f>
        <v/>
      </c>
      <c r="F148" s="5">
        <f>IF(A148="","",IF(COUNTIF('Required shifts'!$A$2:$A$101,B148)=0,"Unknown shift",IF(COUNTIF(People!$A$2:$A$101,C148)=0,"Unknown worker","OK")))</f>
        <v/>
      </c>
      <c r="G148" s="5">
        <f>IF(A148="","",IF(COUNTIFS(Availability!$A$2:$A$201,C148,Availability!$B$2:$B$201,"&lt;="&amp;INDEX('Required shifts'!$C$2:$C$101,MATCH(B148,'Required shifts'!$A$2:$A$101,0)),Availability!$C$2:$C$201,"&gt;="&amp;INDEX('Required shifts'!$D$2:$D$101,MATCH(B148,'Required shifts'!$A$2:$A$101,0)),Availability!$D$2:$D$201,"Available")&gt;0,"OK","Not available"))</f>
        <v/>
      </c>
      <c r="H148" s="5">
        <f>IF(A148="","",IF(SUMPRODUCT(($C$2:$C$201=C148)*($A$2:$A$201&lt;&gt;A148)*(IFERROR(INDEX('Required shifts'!$C$2:$C$101,MATCH($B$2:$B$201,'Required shifts'!$A$2:$A$101,0)),0)&lt;INDEX('Required shifts'!$D$2:$D$101,MATCH(B148,'Required shifts'!$A$2:$A$101,0)))*(IFERROR(INDEX('Required shifts'!$D$2:$D$101,MATCH($B$2:$B$201,'Required shifts'!$A$2:$A$101,0)),0)&gt;INDEX('Required shifts'!$C$2:$C$101,MATCH(B148,'Required shifts'!$A$2:$A$101,0))))&gt;0,"Overlap","OK"))</f>
        <v/>
      </c>
      <c r="I148" s="5">
        <f>IF(A148="","",IF(SUMPRODUCT(($C$2:$C$201=C148)*($A$2:$A$201&lt;&gt;A148)*(IFERROR(INDEX('Required shifts'!$D$2:$D$101,MATCH($B$2:$B$201,'Required shifts'!$A$2:$A$101,0)),0)&lt;=INDEX('Required shifts'!$C$2:$C$101,MATCH(B148,'Required shifts'!$A$2:$A$101,0)))*(IFERROR(INDEX('Required shifts'!$D$2:$D$101,MATCH($B$2:$B$201,'Required shifts'!$A$2:$A$101,0)),0)&gt;INDEX('Required shifts'!$C$2:$C$101,MATCH(B148,'Required shifts'!$A$2:$A$101,0))-Settings!$B$3/24))&gt;0,"Below "&amp;Settings!$B$3&amp;"h threshold","OK"))</f>
        <v/>
      </c>
      <c r="J148" s="5">
        <f>IF(A148="","",IF(COUNTIFS(Eligibility!$A$2:$A$301,C148,Eligibility!$B$2:$B$301,"Skill",Eligibility!$C$2:$C$301,INDEX('Required shifts'!$F$2:$F$101,MATCH(B148,'Required shifts'!$A$2:$A$101,0)),Eligibility!$D$2:$D$301,"Current")&gt;0,"OK","Missing skill"))</f>
        <v/>
      </c>
      <c r="K148" s="5">
        <f>IF(A148="","",IF(COUNTIFS(Eligibility!$A$2:$A$301,C148,Eligibility!$B$2:$B$301,"Site permission",Eligibility!$C$2:$C$301,INDEX('Required shifts'!$G$2:$G$101,MATCH(B148,'Required shifts'!$A$2:$A$101,0)),Eligibility!$D$2:$D$301,"Current")&gt;0,"OK","Missing permission"))</f>
        <v/>
      </c>
      <c r="L148" s="5">
        <f>IF(A148="","",IF(COUNTIF(F148:K148,"&lt;&gt;OK")=0,"OK","CHECK - "&amp;TEXTJOIN("; ",TRUE,IF(F148:K148&lt;&gt;"OK",F148:K148,""))))</f>
        <v/>
      </c>
    </row>
    <row r="149">
      <c r="D149" s="5">
        <f>IFERROR(INDEX(People!$B$2:$B$101,MATCH(C149,People!$A$2:$A$101,0)),"")</f>
        <v/>
      </c>
      <c r="E149" s="5">
        <f>IFERROR((INDEX('Required shifts'!$D$2:$D$101,MATCH(B149,'Required shifts'!$A$2:$A$101,0))-INDEX('Required shifts'!$C$2:$C$101,MATCH(B149,'Required shifts'!$A$2:$A$101,0)))*24,"")</f>
        <v/>
      </c>
      <c r="F149" s="5">
        <f>IF(A149="","",IF(COUNTIF('Required shifts'!$A$2:$A$101,B149)=0,"Unknown shift",IF(COUNTIF(People!$A$2:$A$101,C149)=0,"Unknown worker","OK")))</f>
        <v/>
      </c>
      <c r="G149" s="5">
        <f>IF(A149="","",IF(COUNTIFS(Availability!$A$2:$A$201,C149,Availability!$B$2:$B$201,"&lt;="&amp;INDEX('Required shifts'!$C$2:$C$101,MATCH(B149,'Required shifts'!$A$2:$A$101,0)),Availability!$C$2:$C$201,"&gt;="&amp;INDEX('Required shifts'!$D$2:$D$101,MATCH(B149,'Required shifts'!$A$2:$A$101,0)),Availability!$D$2:$D$201,"Available")&gt;0,"OK","Not available"))</f>
        <v/>
      </c>
      <c r="H149" s="5">
        <f>IF(A149="","",IF(SUMPRODUCT(($C$2:$C$201=C149)*($A$2:$A$201&lt;&gt;A149)*(IFERROR(INDEX('Required shifts'!$C$2:$C$101,MATCH($B$2:$B$201,'Required shifts'!$A$2:$A$101,0)),0)&lt;INDEX('Required shifts'!$D$2:$D$101,MATCH(B149,'Required shifts'!$A$2:$A$101,0)))*(IFERROR(INDEX('Required shifts'!$D$2:$D$101,MATCH($B$2:$B$201,'Required shifts'!$A$2:$A$101,0)),0)&gt;INDEX('Required shifts'!$C$2:$C$101,MATCH(B149,'Required shifts'!$A$2:$A$101,0))))&gt;0,"Overlap","OK"))</f>
        <v/>
      </c>
      <c r="I149" s="5">
        <f>IF(A149="","",IF(SUMPRODUCT(($C$2:$C$201=C149)*($A$2:$A$201&lt;&gt;A149)*(IFERROR(INDEX('Required shifts'!$D$2:$D$101,MATCH($B$2:$B$201,'Required shifts'!$A$2:$A$101,0)),0)&lt;=INDEX('Required shifts'!$C$2:$C$101,MATCH(B149,'Required shifts'!$A$2:$A$101,0)))*(IFERROR(INDEX('Required shifts'!$D$2:$D$101,MATCH($B$2:$B$201,'Required shifts'!$A$2:$A$101,0)),0)&gt;INDEX('Required shifts'!$C$2:$C$101,MATCH(B149,'Required shifts'!$A$2:$A$101,0))-Settings!$B$3/24))&gt;0,"Below "&amp;Settings!$B$3&amp;"h threshold","OK"))</f>
        <v/>
      </c>
      <c r="J149" s="5">
        <f>IF(A149="","",IF(COUNTIFS(Eligibility!$A$2:$A$301,C149,Eligibility!$B$2:$B$301,"Skill",Eligibility!$C$2:$C$301,INDEX('Required shifts'!$F$2:$F$101,MATCH(B149,'Required shifts'!$A$2:$A$101,0)),Eligibility!$D$2:$D$301,"Current")&gt;0,"OK","Missing skill"))</f>
        <v/>
      </c>
      <c r="K149" s="5">
        <f>IF(A149="","",IF(COUNTIFS(Eligibility!$A$2:$A$301,C149,Eligibility!$B$2:$B$301,"Site permission",Eligibility!$C$2:$C$301,INDEX('Required shifts'!$G$2:$G$101,MATCH(B149,'Required shifts'!$A$2:$A$101,0)),Eligibility!$D$2:$D$301,"Current")&gt;0,"OK","Missing permission"))</f>
        <v/>
      </c>
      <c r="L149" s="5">
        <f>IF(A149="","",IF(COUNTIF(F149:K149,"&lt;&gt;OK")=0,"OK","CHECK - "&amp;TEXTJOIN("; ",TRUE,IF(F149:K149&lt;&gt;"OK",F149:K149,""))))</f>
        <v/>
      </c>
    </row>
    <row r="150">
      <c r="D150" s="5">
        <f>IFERROR(INDEX(People!$B$2:$B$101,MATCH(C150,People!$A$2:$A$101,0)),"")</f>
        <v/>
      </c>
      <c r="E150" s="5">
        <f>IFERROR((INDEX('Required shifts'!$D$2:$D$101,MATCH(B150,'Required shifts'!$A$2:$A$101,0))-INDEX('Required shifts'!$C$2:$C$101,MATCH(B150,'Required shifts'!$A$2:$A$101,0)))*24,"")</f>
        <v/>
      </c>
      <c r="F150" s="5">
        <f>IF(A150="","",IF(COUNTIF('Required shifts'!$A$2:$A$101,B150)=0,"Unknown shift",IF(COUNTIF(People!$A$2:$A$101,C150)=0,"Unknown worker","OK")))</f>
        <v/>
      </c>
      <c r="G150" s="5">
        <f>IF(A150="","",IF(COUNTIFS(Availability!$A$2:$A$201,C150,Availability!$B$2:$B$201,"&lt;="&amp;INDEX('Required shifts'!$C$2:$C$101,MATCH(B150,'Required shifts'!$A$2:$A$101,0)),Availability!$C$2:$C$201,"&gt;="&amp;INDEX('Required shifts'!$D$2:$D$101,MATCH(B150,'Required shifts'!$A$2:$A$101,0)),Availability!$D$2:$D$201,"Available")&gt;0,"OK","Not available"))</f>
        <v/>
      </c>
      <c r="H150" s="5">
        <f>IF(A150="","",IF(SUMPRODUCT(($C$2:$C$201=C150)*($A$2:$A$201&lt;&gt;A150)*(IFERROR(INDEX('Required shifts'!$C$2:$C$101,MATCH($B$2:$B$201,'Required shifts'!$A$2:$A$101,0)),0)&lt;INDEX('Required shifts'!$D$2:$D$101,MATCH(B150,'Required shifts'!$A$2:$A$101,0)))*(IFERROR(INDEX('Required shifts'!$D$2:$D$101,MATCH($B$2:$B$201,'Required shifts'!$A$2:$A$101,0)),0)&gt;INDEX('Required shifts'!$C$2:$C$101,MATCH(B150,'Required shifts'!$A$2:$A$101,0))))&gt;0,"Overlap","OK"))</f>
        <v/>
      </c>
      <c r="I150" s="5">
        <f>IF(A150="","",IF(SUMPRODUCT(($C$2:$C$201=C150)*($A$2:$A$201&lt;&gt;A150)*(IFERROR(INDEX('Required shifts'!$D$2:$D$101,MATCH($B$2:$B$201,'Required shifts'!$A$2:$A$101,0)),0)&lt;=INDEX('Required shifts'!$C$2:$C$101,MATCH(B150,'Required shifts'!$A$2:$A$101,0)))*(IFERROR(INDEX('Required shifts'!$D$2:$D$101,MATCH($B$2:$B$201,'Required shifts'!$A$2:$A$101,0)),0)&gt;INDEX('Required shifts'!$C$2:$C$101,MATCH(B150,'Required shifts'!$A$2:$A$101,0))-Settings!$B$3/24))&gt;0,"Below "&amp;Settings!$B$3&amp;"h threshold","OK"))</f>
        <v/>
      </c>
      <c r="J150" s="5">
        <f>IF(A150="","",IF(COUNTIFS(Eligibility!$A$2:$A$301,C150,Eligibility!$B$2:$B$301,"Skill",Eligibility!$C$2:$C$301,INDEX('Required shifts'!$F$2:$F$101,MATCH(B150,'Required shifts'!$A$2:$A$101,0)),Eligibility!$D$2:$D$301,"Current")&gt;0,"OK","Missing skill"))</f>
        <v/>
      </c>
      <c r="K150" s="5">
        <f>IF(A150="","",IF(COUNTIFS(Eligibility!$A$2:$A$301,C150,Eligibility!$B$2:$B$301,"Site permission",Eligibility!$C$2:$C$301,INDEX('Required shifts'!$G$2:$G$101,MATCH(B150,'Required shifts'!$A$2:$A$101,0)),Eligibility!$D$2:$D$301,"Current")&gt;0,"OK","Missing permission"))</f>
        <v/>
      </c>
      <c r="L150" s="5">
        <f>IF(A150="","",IF(COUNTIF(F150:K150,"&lt;&gt;OK")=0,"OK","CHECK - "&amp;TEXTJOIN("; ",TRUE,IF(F150:K150&lt;&gt;"OK",F150:K150,""))))</f>
        <v/>
      </c>
    </row>
    <row r="151">
      <c r="D151" s="5">
        <f>IFERROR(INDEX(People!$B$2:$B$101,MATCH(C151,People!$A$2:$A$101,0)),"")</f>
        <v/>
      </c>
      <c r="E151" s="5">
        <f>IFERROR((INDEX('Required shifts'!$D$2:$D$101,MATCH(B151,'Required shifts'!$A$2:$A$101,0))-INDEX('Required shifts'!$C$2:$C$101,MATCH(B151,'Required shifts'!$A$2:$A$101,0)))*24,"")</f>
        <v/>
      </c>
      <c r="F151" s="5">
        <f>IF(A151="","",IF(COUNTIF('Required shifts'!$A$2:$A$101,B151)=0,"Unknown shift",IF(COUNTIF(People!$A$2:$A$101,C151)=0,"Unknown worker","OK")))</f>
        <v/>
      </c>
      <c r="G151" s="5">
        <f>IF(A151="","",IF(COUNTIFS(Availability!$A$2:$A$201,C151,Availability!$B$2:$B$201,"&lt;="&amp;INDEX('Required shifts'!$C$2:$C$101,MATCH(B151,'Required shifts'!$A$2:$A$101,0)),Availability!$C$2:$C$201,"&gt;="&amp;INDEX('Required shifts'!$D$2:$D$101,MATCH(B151,'Required shifts'!$A$2:$A$101,0)),Availability!$D$2:$D$201,"Available")&gt;0,"OK","Not available"))</f>
        <v/>
      </c>
      <c r="H151" s="5">
        <f>IF(A151="","",IF(SUMPRODUCT(($C$2:$C$201=C151)*($A$2:$A$201&lt;&gt;A151)*(IFERROR(INDEX('Required shifts'!$C$2:$C$101,MATCH($B$2:$B$201,'Required shifts'!$A$2:$A$101,0)),0)&lt;INDEX('Required shifts'!$D$2:$D$101,MATCH(B151,'Required shifts'!$A$2:$A$101,0)))*(IFERROR(INDEX('Required shifts'!$D$2:$D$101,MATCH($B$2:$B$201,'Required shifts'!$A$2:$A$101,0)),0)&gt;INDEX('Required shifts'!$C$2:$C$101,MATCH(B151,'Required shifts'!$A$2:$A$101,0))))&gt;0,"Overlap","OK"))</f>
        <v/>
      </c>
      <c r="I151" s="5">
        <f>IF(A151="","",IF(SUMPRODUCT(($C$2:$C$201=C151)*($A$2:$A$201&lt;&gt;A151)*(IFERROR(INDEX('Required shifts'!$D$2:$D$101,MATCH($B$2:$B$201,'Required shifts'!$A$2:$A$101,0)),0)&lt;=INDEX('Required shifts'!$C$2:$C$101,MATCH(B151,'Required shifts'!$A$2:$A$101,0)))*(IFERROR(INDEX('Required shifts'!$D$2:$D$101,MATCH($B$2:$B$201,'Required shifts'!$A$2:$A$101,0)),0)&gt;INDEX('Required shifts'!$C$2:$C$101,MATCH(B151,'Required shifts'!$A$2:$A$101,0))-Settings!$B$3/24))&gt;0,"Below "&amp;Settings!$B$3&amp;"h threshold","OK"))</f>
        <v/>
      </c>
      <c r="J151" s="5">
        <f>IF(A151="","",IF(COUNTIFS(Eligibility!$A$2:$A$301,C151,Eligibility!$B$2:$B$301,"Skill",Eligibility!$C$2:$C$301,INDEX('Required shifts'!$F$2:$F$101,MATCH(B151,'Required shifts'!$A$2:$A$101,0)),Eligibility!$D$2:$D$301,"Current")&gt;0,"OK","Missing skill"))</f>
        <v/>
      </c>
      <c r="K151" s="5">
        <f>IF(A151="","",IF(COUNTIFS(Eligibility!$A$2:$A$301,C151,Eligibility!$B$2:$B$301,"Site permission",Eligibility!$C$2:$C$301,INDEX('Required shifts'!$G$2:$G$101,MATCH(B151,'Required shifts'!$A$2:$A$101,0)),Eligibility!$D$2:$D$301,"Current")&gt;0,"OK","Missing permission"))</f>
        <v/>
      </c>
      <c r="L151" s="5">
        <f>IF(A151="","",IF(COUNTIF(F151:K151,"&lt;&gt;OK")=0,"OK","CHECK - "&amp;TEXTJOIN("; ",TRUE,IF(F151:K151&lt;&gt;"OK",F151:K151,""))))</f>
        <v/>
      </c>
    </row>
    <row r="152">
      <c r="D152" s="5">
        <f>IFERROR(INDEX(People!$B$2:$B$101,MATCH(C152,People!$A$2:$A$101,0)),"")</f>
        <v/>
      </c>
      <c r="E152" s="5">
        <f>IFERROR((INDEX('Required shifts'!$D$2:$D$101,MATCH(B152,'Required shifts'!$A$2:$A$101,0))-INDEX('Required shifts'!$C$2:$C$101,MATCH(B152,'Required shifts'!$A$2:$A$101,0)))*24,"")</f>
        <v/>
      </c>
      <c r="F152" s="5">
        <f>IF(A152="","",IF(COUNTIF('Required shifts'!$A$2:$A$101,B152)=0,"Unknown shift",IF(COUNTIF(People!$A$2:$A$101,C152)=0,"Unknown worker","OK")))</f>
        <v/>
      </c>
      <c r="G152" s="5">
        <f>IF(A152="","",IF(COUNTIFS(Availability!$A$2:$A$201,C152,Availability!$B$2:$B$201,"&lt;="&amp;INDEX('Required shifts'!$C$2:$C$101,MATCH(B152,'Required shifts'!$A$2:$A$101,0)),Availability!$C$2:$C$201,"&gt;="&amp;INDEX('Required shifts'!$D$2:$D$101,MATCH(B152,'Required shifts'!$A$2:$A$101,0)),Availability!$D$2:$D$201,"Available")&gt;0,"OK","Not available"))</f>
        <v/>
      </c>
      <c r="H152" s="5">
        <f>IF(A152="","",IF(SUMPRODUCT(($C$2:$C$201=C152)*($A$2:$A$201&lt;&gt;A152)*(IFERROR(INDEX('Required shifts'!$C$2:$C$101,MATCH($B$2:$B$201,'Required shifts'!$A$2:$A$101,0)),0)&lt;INDEX('Required shifts'!$D$2:$D$101,MATCH(B152,'Required shifts'!$A$2:$A$101,0)))*(IFERROR(INDEX('Required shifts'!$D$2:$D$101,MATCH($B$2:$B$201,'Required shifts'!$A$2:$A$101,0)),0)&gt;INDEX('Required shifts'!$C$2:$C$101,MATCH(B152,'Required shifts'!$A$2:$A$101,0))))&gt;0,"Overlap","OK"))</f>
        <v/>
      </c>
      <c r="I152" s="5">
        <f>IF(A152="","",IF(SUMPRODUCT(($C$2:$C$201=C152)*($A$2:$A$201&lt;&gt;A152)*(IFERROR(INDEX('Required shifts'!$D$2:$D$101,MATCH($B$2:$B$201,'Required shifts'!$A$2:$A$101,0)),0)&lt;=INDEX('Required shifts'!$C$2:$C$101,MATCH(B152,'Required shifts'!$A$2:$A$101,0)))*(IFERROR(INDEX('Required shifts'!$D$2:$D$101,MATCH($B$2:$B$201,'Required shifts'!$A$2:$A$101,0)),0)&gt;INDEX('Required shifts'!$C$2:$C$101,MATCH(B152,'Required shifts'!$A$2:$A$101,0))-Settings!$B$3/24))&gt;0,"Below "&amp;Settings!$B$3&amp;"h threshold","OK"))</f>
        <v/>
      </c>
      <c r="J152" s="5">
        <f>IF(A152="","",IF(COUNTIFS(Eligibility!$A$2:$A$301,C152,Eligibility!$B$2:$B$301,"Skill",Eligibility!$C$2:$C$301,INDEX('Required shifts'!$F$2:$F$101,MATCH(B152,'Required shifts'!$A$2:$A$101,0)),Eligibility!$D$2:$D$301,"Current")&gt;0,"OK","Missing skill"))</f>
        <v/>
      </c>
      <c r="K152" s="5">
        <f>IF(A152="","",IF(COUNTIFS(Eligibility!$A$2:$A$301,C152,Eligibility!$B$2:$B$301,"Site permission",Eligibility!$C$2:$C$301,INDEX('Required shifts'!$G$2:$G$101,MATCH(B152,'Required shifts'!$A$2:$A$101,0)),Eligibility!$D$2:$D$301,"Current")&gt;0,"OK","Missing permission"))</f>
        <v/>
      </c>
      <c r="L152" s="5">
        <f>IF(A152="","",IF(COUNTIF(F152:K152,"&lt;&gt;OK")=0,"OK","CHECK - "&amp;TEXTJOIN("; ",TRUE,IF(F152:K152&lt;&gt;"OK",F152:K152,""))))</f>
        <v/>
      </c>
    </row>
    <row r="153">
      <c r="D153" s="5">
        <f>IFERROR(INDEX(People!$B$2:$B$101,MATCH(C153,People!$A$2:$A$101,0)),"")</f>
        <v/>
      </c>
      <c r="E153" s="5">
        <f>IFERROR((INDEX('Required shifts'!$D$2:$D$101,MATCH(B153,'Required shifts'!$A$2:$A$101,0))-INDEX('Required shifts'!$C$2:$C$101,MATCH(B153,'Required shifts'!$A$2:$A$101,0)))*24,"")</f>
        <v/>
      </c>
      <c r="F153" s="5">
        <f>IF(A153="","",IF(COUNTIF('Required shifts'!$A$2:$A$101,B153)=0,"Unknown shift",IF(COUNTIF(People!$A$2:$A$101,C153)=0,"Unknown worker","OK")))</f>
        <v/>
      </c>
      <c r="G153" s="5">
        <f>IF(A153="","",IF(COUNTIFS(Availability!$A$2:$A$201,C153,Availability!$B$2:$B$201,"&lt;="&amp;INDEX('Required shifts'!$C$2:$C$101,MATCH(B153,'Required shifts'!$A$2:$A$101,0)),Availability!$C$2:$C$201,"&gt;="&amp;INDEX('Required shifts'!$D$2:$D$101,MATCH(B153,'Required shifts'!$A$2:$A$101,0)),Availability!$D$2:$D$201,"Available")&gt;0,"OK","Not available"))</f>
        <v/>
      </c>
      <c r="H153" s="5">
        <f>IF(A153="","",IF(SUMPRODUCT(($C$2:$C$201=C153)*($A$2:$A$201&lt;&gt;A153)*(IFERROR(INDEX('Required shifts'!$C$2:$C$101,MATCH($B$2:$B$201,'Required shifts'!$A$2:$A$101,0)),0)&lt;INDEX('Required shifts'!$D$2:$D$101,MATCH(B153,'Required shifts'!$A$2:$A$101,0)))*(IFERROR(INDEX('Required shifts'!$D$2:$D$101,MATCH($B$2:$B$201,'Required shifts'!$A$2:$A$101,0)),0)&gt;INDEX('Required shifts'!$C$2:$C$101,MATCH(B153,'Required shifts'!$A$2:$A$101,0))))&gt;0,"Overlap","OK"))</f>
        <v/>
      </c>
      <c r="I153" s="5">
        <f>IF(A153="","",IF(SUMPRODUCT(($C$2:$C$201=C153)*($A$2:$A$201&lt;&gt;A153)*(IFERROR(INDEX('Required shifts'!$D$2:$D$101,MATCH($B$2:$B$201,'Required shifts'!$A$2:$A$101,0)),0)&lt;=INDEX('Required shifts'!$C$2:$C$101,MATCH(B153,'Required shifts'!$A$2:$A$101,0)))*(IFERROR(INDEX('Required shifts'!$D$2:$D$101,MATCH($B$2:$B$201,'Required shifts'!$A$2:$A$101,0)),0)&gt;INDEX('Required shifts'!$C$2:$C$101,MATCH(B153,'Required shifts'!$A$2:$A$101,0))-Settings!$B$3/24))&gt;0,"Below "&amp;Settings!$B$3&amp;"h threshold","OK"))</f>
        <v/>
      </c>
      <c r="J153" s="5">
        <f>IF(A153="","",IF(COUNTIFS(Eligibility!$A$2:$A$301,C153,Eligibility!$B$2:$B$301,"Skill",Eligibility!$C$2:$C$301,INDEX('Required shifts'!$F$2:$F$101,MATCH(B153,'Required shifts'!$A$2:$A$101,0)),Eligibility!$D$2:$D$301,"Current")&gt;0,"OK","Missing skill"))</f>
        <v/>
      </c>
      <c r="K153" s="5">
        <f>IF(A153="","",IF(COUNTIFS(Eligibility!$A$2:$A$301,C153,Eligibility!$B$2:$B$301,"Site permission",Eligibility!$C$2:$C$301,INDEX('Required shifts'!$G$2:$G$101,MATCH(B153,'Required shifts'!$A$2:$A$101,0)),Eligibility!$D$2:$D$301,"Current")&gt;0,"OK","Missing permission"))</f>
        <v/>
      </c>
      <c r="L153" s="5">
        <f>IF(A153="","",IF(COUNTIF(F153:K153,"&lt;&gt;OK")=0,"OK","CHECK - "&amp;TEXTJOIN("; ",TRUE,IF(F153:K153&lt;&gt;"OK",F153:K153,""))))</f>
        <v/>
      </c>
    </row>
    <row r="154">
      <c r="D154" s="5">
        <f>IFERROR(INDEX(People!$B$2:$B$101,MATCH(C154,People!$A$2:$A$101,0)),"")</f>
        <v/>
      </c>
      <c r="E154" s="5">
        <f>IFERROR((INDEX('Required shifts'!$D$2:$D$101,MATCH(B154,'Required shifts'!$A$2:$A$101,0))-INDEX('Required shifts'!$C$2:$C$101,MATCH(B154,'Required shifts'!$A$2:$A$101,0)))*24,"")</f>
        <v/>
      </c>
      <c r="F154" s="5">
        <f>IF(A154="","",IF(COUNTIF('Required shifts'!$A$2:$A$101,B154)=0,"Unknown shift",IF(COUNTIF(People!$A$2:$A$101,C154)=0,"Unknown worker","OK")))</f>
        <v/>
      </c>
      <c r="G154" s="5">
        <f>IF(A154="","",IF(COUNTIFS(Availability!$A$2:$A$201,C154,Availability!$B$2:$B$201,"&lt;="&amp;INDEX('Required shifts'!$C$2:$C$101,MATCH(B154,'Required shifts'!$A$2:$A$101,0)),Availability!$C$2:$C$201,"&gt;="&amp;INDEX('Required shifts'!$D$2:$D$101,MATCH(B154,'Required shifts'!$A$2:$A$101,0)),Availability!$D$2:$D$201,"Available")&gt;0,"OK","Not available"))</f>
        <v/>
      </c>
      <c r="H154" s="5">
        <f>IF(A154="","",IF(SUMPRODUCT(($C$2:$C$201=C154)*($A$2:$A$201&lt;&gt;A154)*(IFERROR(INDEX('Required shifts'!$C$2:$C$101,MATCH($B$2:$B$201,'Required shifts'!$A$2:$A$101,0)),0)&lt;INDEX('Required shifts'!$D$2:$D$101,MATCH(B154,'Required shifts'!$A$2:$A$101,0)))*(IFERROR(INDEX('Required shifts'!$D$2:$D$101,MATCH($B$2:$B$201,'Required shifts'!$A$2:$A$101,0)),0)&gt;INDEX('Required shifts'!$C$2:$C$101,MATCH(B154,'Required shifts'!$A$2:$A$101,0))))&gt;0,"Overlap","OK"))</f>
        <v/>
      </c>
      <c r="I154" s="5">
        <f>IF(A154="","",IF(SUMPRODUCT(($C$2:$C$201=C154)*($A$2:$A$201&lt;&gt;A154)*(IFERROR(INDEX('Required shifts'!$D$2:$D$101,MATCH($B$2:$B$201,'Required shifts'!$A$2:$A$101,0)),0)&lt;=INDEX('Required shifts'!$C$2:$C$101,MATCH(B154,'Required shifts'!$A$2:$A$101,0)))*(IFERROR(INDEX('Required shifts'!$D$2:$D$101,MATCH($B$2:$B$201,'Required shifts'!$A$2:$A$101,0)),0)&gt;INDEX('Required shifts'!$C$2:$C$101,MATCH(B154,'Required shifts'!$A$2:$A$101,0))-Settings!$B$3/24))&gt;0,"Below "&amp;Settings!$B$3&amp;"h threshold","OK"))</f>
        <v/>
      </c>
      <c r="J154" s="5">
        <f>IF(A154="","",IF(COUNTIFS(Eligibility!$A$2:$A$301,C154,Eligibility!$B$2:$B$301,"Skill",Eligibility!$C$2:$C$301,INDEX('Required shifts'!$F$2:$F$101,MATCH(B154,'Required shifts'!$A$2:$A$101,0)),Eligibility!$D$2:$D$301,"Current")&gt;0,"OK","Missing skill"))</f>
        <v/>
      </c>
      <c r="K154" s="5">
        <f>IF(A154="","",IF(COUNTIFS(Eligibility!$A$2:$A$301,C154,Eligibility!$B$2:$B$301,"Site permission",Eligibility!$C$2:$C$301,INDEX('Required shifts'!$G$2:$G$101,MATCH(B154,'Required shifts'!$A$2:$A$101,0)),Eligibility!$D$2:$D$301,"Current")&gt;0,"OK","Missing permission"))</f>
        <v/>
      </c>
      <c r="L154" s="5">
        <f>IF(A154="","",IF(COUNTIF(F154:K154,"&lt;&gt;OK")=0,"OK","CHECK - "&amp;TEXTJOIN("; ",TRUE,IF(F154:K154&lt;&gt;"OK",F154:K154,""))))</f>
        <v/>
      </c>
    </row>
    <row r="155">
      <c r="D155" s="5">
        <f>IFERROR(INDEX(People!$B$2:$B$101,MATCH(C155,People!$A$2:$A$101,0)),"")</f>
        <v/>
      </c>
      <c r="E155" s="5">
        <f>IFERROR((INDEX('Required shifts'!$D$2:$D$101,MATCH(B155,'Required shifts'!$A$2:$A$101,0))-INDEX('Required shifts'!$C$2:$C$101,MATCH(B155,'Required shifts'!$A$2:$A$101,0)))*24,"")</f>
        <v/>
      </c>
      <c r="F155" s="5">
        <f>IF(A155="","",IF(COUNTIF('Required shifts'!$A$2:$A$101,B155)=0,"Unknown shift",IF(COUNTIF(People!$A$2:$A$101,C155)=0,"Unknown worker","OK")))</f>
        <v/>
      </c>
      <c r="G155" s="5">
        <f>IF(A155="","",IF(COUNTIFS(Availability!$A$2:$A$201,C155,Availability!$B$2:$B$201,"&lt;="&amp;INDEX('Required shifts'!$C$2:$C$101,MATCH(B155,'Required shifts'!$A$2:$A$101,0)),Availability!$C$2:$C$201,"&gt;="&amp;INDEX('Required shifts'!$D$2:$D$101,MATCH(B155,'Required shifts'!$A$2:$A$101,0)),Availability!$D$2:$D$201,"Available")&gt;0,"OK","Not available"))</f>
        <v/>
      </c>
      <c r="H155" s="5">
        <f>IF(A155="","",IF(SUMPRODUCT(($C$2:$C$201=C155)*($A$2:$A$201&lt;&gt;A155)*(IFERROR(INDEX('Required shifts'!$C$2:$C$101,MATCH($B$2:$B$201,'Required shifts'!$A$2:$A$101,0)),0)&lt;INDEX('Required shifts'!$D$2:$D$101,MATCH(B155,'Required shifts'!$A$2:$A$101,0)))*(IFERROR(INDEX('Required shifts'!$D$2:$D$101,MATCH($B$2:$B$201,'Required shifts'!$A$2:$A$101,0)),0)&gt;INDEX('Required shifts'!$C$2:$C$101,MATCH(B155,'Required shifts'!$A$2:$A$101,0))))&gt;0,"Overlap","OK"))</f>
        <v/>
      </c>
      <c r="I155" s="5">
        <f>IF(A155="","",IF(SUMPRODUCT(($C$2:$C$201=C155)*($A$2:$A$201&lt;&gt;A155)*(IFERROR(INDEX('Required shifts'!$D$2:$D$101,MATCH($B$2:$B$201,'Required shifts'!$A$2:$A$101,0)),0)&lt;=INDEX('Required shifts'!$C$2:$C$101,MATCH(B155,'Required shifts'!$A$2:$A$101,0)))*(IFERROR(INDEX('Required shifts'!$D$2:$D$101,MATCH($B$2:$B$201,'Required shifts'!$A$2:$A$101,0)),0)&gt;INDEX('Required shifts'!$C$2:$C$101,MATCH(B155,'Required shifts'!$A$2:$A$101,0))-Settings!$B$3/24))&gt;0,"Below "&amp;Settings!$B$3&amp;"h threshold","OK"))</f>
        <v/>
      </c>
      <c r="J155" s="5">
        <f>IF(A155="","",IF(COUNTIFS(Eligibility!$A$2:$A$301,C155,Eligibility!$B$2:$B$301,"Skill",Eligibility!$C$2:$C$301,INDEX('Required shifts'!$F$2:$F$101,MATCH(B155,'Required shifts'!$A$2:$A$101,0)),Eligibility!$D$2:$D$301,"Current")&gt;0,"OK","Missing skill"))</f>
        <v/>
      </c>
      <c r="K155" s="5">
        <f>IF(A155="","",IF(COUNTIFS(Eligibility!$A$2:$A$301,C155,Eligibility!$B$2:$B$301,"Site permission",Eligibility!$C$2:$C$301,INDEX('Required shifts'!$G$2:$G$101,MATCH(B155,'Required shifts'!$A$2:$A$101,0)),Eligibility!$D$2:$D$301,"Current")&gt;0,"OK","Missing permission"))</f>
        <v/>
      </c>
      <c r="L155" s="5">
        <f>IF(A155="","",IF(COUNTIF(F155:K155,"&lt;&gt;OK")=0,"OK","CHECK - "&amp;TEXTJOIN("; ",TRUE,IF(F155:K155&lt;&gt;"OK",F155:K155,""))))</f>
        <v/>
      </c>
    </row>
    <row r="156">
      <c r="D156" s="5">
        <f>IFERROR(INDEX(People!$B$2:$B$101,MATCH(C156,People!$A$2:$A$101,0)),"")</f>
        <v/>
      </c>
      <c r="E156" s="5">
        <f>IFERROR((INDEX('Required shifts'!$D$2:$D$101,MATCH(B156,'Required shifts'!$A$2:$A$101,0))-INDEX('Required shifts'!$C$2:$C$101,MATCH(B156,'Required shifts'!$A$2:$A$101,0)))*24,"")</f>
        <v/>
      </c>
      <c r="F156" s="5">
        <f>IF(A156="","",IF(COUNTIF('Required shifts'!$A$2:$A$101,B156)=0,"Unknown shift",IF(COUNTIF(People!$A$2:$A$101,C156)=0,"Unknown worker","OK")))</f>
        <v/>
      </c>
      <c r="G156" s="5">
        <f>IF(A156="","",IF(COUNTIFS(Availability!$A$2:$A$201,C156,Availability!$B$2:$B$201,"&lt;="&amp;INDEX('Required shifts'!$C$2:$C$101,MATCH(B156,'Required shifts'!$A$2:$A$101,0)),Availability!$C$2:$C$201,"&gt;="&amp;INDEX('Required shifts'!$D$2:$D$101,MATCH(B156,'Required shifts'!$A$2:$A$101,0)),Availability!$D$2:$D$201,"Available")&gt;0,"OK","Not available"))</f>
        <v/>
      </c>
      <c r="H156" s="5">
        <f>IF(A156="","",IF(SUMPRODUCT(($C$2:$C$201=C156)*($A$2:$A$201&lt;&gt;A156)*(IFERROR(INDEX('Required shifts'!$C$2:$C$101,MATCH($B$2:$B$201,'Required shifts'!$A$2:$A$101,0)),0)&lt;INDEX('Required shifts'!$D$2:$D$101,MATCH(B156,'Required shifts'!$A$2:$A$101,0)))*(IFERROR(INDEX('Required shifts'!$D$2:$D$101,MATCH($B$2:$B$201,'Required shifts'!$A$2:$A$101,0)),0)&gt;INDEX('Required shifts'!$C$2:$C$101,MATCH(B156,'Required shifts'!$A$2:$A$101,0))))&gt;0,"Overlap","OK"))</f>
        <v/>
      </c>
      <c r="I156" s="5">
        <f>IF(A156="","",IF(SUMPRODUCT(($C$2:$C$201=C156)*($A$2:$A$201&lt;&gt;A156)*(IFERROR(INDEX('Required shifts'!$D$2:$D$101,MATCH($B$2:$B$201,'Required shifts'!$A$2:$A$101,0)),0)&lt;=INDEX('Required shifts'!$C$2:$C$101,MATCH(B156,'Required shifts'!$A$2:$A$101,0)))*(IFERROR(INDEX('Required shifts'!$D$2:$D$101,MATCH($B$2:$B$201,'Required shifts'!$A$2:$A$101,0)),0)&gt;INDEX('Required shifts'!$C$2:$C$101,MATCH(B156,'Required shifts'!$A$2:$A$101,0))-Settings!$B$3/24))&gt;0,"Below "&amp;Settings!$B$3&amp;"h threshold","OK"))</f>
        <v/>
      </c>
      <c r="J156" s="5">
        <f>IF(A156="","",IF(COUNTIFS(Eligibility!$A$2:$A$301,C156,Eligibility!$B$2:$B$301,"Skill",Eligibility!$C$2:$C$301,INDEX('Required shifts'!$F$2:$F$101,MATCH(B156,'Required shifts'!$A$2:$A$101,0)),Eligibility!$D$2:$D$301,"Current")&gt;0,"OK","Missing skill"))</f>
        <v/>
      </c>
      <c r="K156" s="5">
        <f>IF(A156="","",IF(COUNTIFS(Eligibility!$A$2:$A$301,C156,Eligibility!$B$2:$B$301,"Site permission",Eligibility!$C$2:$C$301,INDEX('Required shifts'!$G$2:$G$101,MATCH(B156,'Required shifts'!$A$2:$A$101,0)),Eligibility!$D$2:$D$301,"Current")&gt;0,"OK","Missing permission"))</f>
        <v/>
      </c>
      <c r="L156" s="5">
        <f>IF(A156="","",IF(COUNTIF(F156:K156,"&lt;&gt;OK")=0,"OK","CHECK - "&amp;TEXTJOIN("; ",TRUE,IF(F156:K156&lt;&gt;"OK",F156:K156,""))))</f>
        <v/>
      </c>
    </row>
    <row r="157">
      <c r="D157" s="5">
        <f>IFERROR(INDEX(People!$B$2:$B$101,MATCH(C157,People!$A$2:$A$101,0)),"")</f>
        <v/>
      </c>
      <c r="E157" s="5">
        <f>IFERROR((INDEX('Required shifts'!$D$2:$D$101,MATCH(B157,'Required shifts'!$A$2:$A$101,0))-INDEX('Required shifts'!$C$2:$C$101,MATCH(B157,'Required shifts'!$A$2:$A$101,0)))*24,"")</f>
        <v/>
      </c>
      <c r="F157" s="5">
        <f>IF(A157="","",IF(COUNTIF('Required shifts'!$A$2:$A$101,B157)=0,"Unknown shift",IF(COUNTIF(People!$A$2:$A$101,C157)=0,"Unknown worker","OK")))</f>
        <v/>
      </c>
      <c r="G157" s="5">
        <f>IF(A157="","",IF(COUNTIFS(Availability!$A$2:$A$201,C157,Availability!$B$2:$B$201,"&lt;="&amp;INDEX('Required shifts'!$C$2:$C$101,MATCH(B157,'Required shifts'!$A$2:$A$101,0)),Availability!$C$2:$C$201,"&gt;="&amp;INDEX('Required shifts'!$D$2:$D$101,MATCH(B157,'Required shifts'!$A$2:$A$101,0)),Availability!$D$2:$D$201,"Available")&gt;0,"OK","Not available"))</f>
        <v/>
      </c>
      <c r="H157" s="5">
        <f>IF(A157="","",IF(SUMPRODUCT(($C$2:$C$201=C157)*($A$2:$A$201&lt;&gt;A157)*(IFERROR(INDEX('Required shifts'!$C$2:$C$101,MATCH($B$2:$B$201,'Required shifts'!$A$2:$A$101,0)),0)&lt;INDEX('Required shifts'!$D$2:$D$101,MATCH(B157,'Required shifts'!$A$2:$A$101,0)))*(IFERROR(INDEX('Required shifts'!$D$2:$D$101,MATCH($B$2:$B$201,'Required shifts'!$A$2:$A$101,0)),0)&gt;INDEX('Required shifts'!$C$2:$C$101,MATCH(B157,'Required shifts'!$A$2:$A$101,0))))&gt;0,"Overlap","OK"))</f>
        <v/>
      </c>
      <c r="I157" s="5">
        <f>IF(A157="","",IF(SUMPRODUCT(($C$2:$C$201=C157)*($A$2:$A$201&lt;&gt;A157)*(IFERROR(INDEX('Required shifts'!$D$2:$D$101,MATCH($B$2:$B$201,'Required shifts'!$A$2:$A$101,0)),0)&lt;=INDEX('Required shifts'!$C$2:$C$101,MATCH(B157,'Required shifts'!$A$2:$A$101,0)))*(IFERROR(INDEX('Required shifts'!$D$2:$D$101,MATCH($B$2:$B$201,'Required shifts'!$A$2:$A$101,0)),0)&gt;INDEX('Required shifts'!$C$2:$C$101,MATCH(B157,'Required shifts'!$A$2:$A$101,0))-Settings!$B$3/24))&gt;0,"Below "&amp;Settings!$B$3&amp;"h threshold","OK"))</f>
        <v/>
      </c>
      <c r="J157" s="5">
        <f>IF(A157="","",IF(COUNTIFS(Eligibility!$A$2:$A$301,C157,Eligibility!$B$2:$B$301,"Skill",Eligibility!$C$2:$C$301,INDEX('Required shifts'!$F$2:$F$101,MATCH(B157,'Required shifts'!$A$2:$A$101,0)),Eligibility!$D$2:$D$301,"Current")&gt;0,"OK","Missing skill"))</f>
        <v/>
      </c>
      <c r="K157" s="5">
        <f>IF(A157="","",IF(COUNTIFS(Eligibility!$A$2:$A$301,C157,Eligibility!$B$2:$B$301,"Site permission",Eligibility!$C$2:$C$301,INDEX('Required shifts'!$G$2:$G$101,MATCH(B157,'Required shifts'!$A$2:$A$101,0)),Eligibility!$D$2:$D$301,"Current")&gt;0,"OK","Missing permission"))</f>
        <v/>
      </c>
      <c r="L157" s="5">
        <f>IF(A157="","",IF(COUNTIF(F157:K157,"&lt;&gt;OK")=0,"OK","CHECK - "&amp;TEXTJOIN("; ",TRUE,IF(F157:K157&lt;&gt;"OK",F157:K157,""))))</f>
        <v/>
      </c>
    </row>
    <row r="158">
      <c r="D158" s="5">
        <f>IFERROR(INDEX(People!$B$2:$B$101,MATCH(C158,People!$A$2:$A$101,0)),"")</f>
        <v/>
      </c>
      <c r="E158" s="5">
        <f>IFERROR((INDEX('Required shifts'!$D$2:$D$101,MATCH(B158,'Required shifts'!$A$2:$A$101,0))-INDEX('Required shifts'!$C$2:$C$101,MATCH(B158,'Required shifts'!$A$2:$A$101,0)))*24,"")</f>
        <v/>
      </c>
      <c r="F158" s="5">
        <f>IF(A158="","",IF(COUNTIF('Required shifts'!$A$2:$A$101,B158)=0,"Unknown shift",IF(COUNTIF(People!$A$2:$A$101,C158)=0,"Unknown worker","OK")))</f>
        <v/>
      </c>
      <c r="G158" s="5">
        <f>IF(A158="","",IF(COUNTIFS(Availability!$A$2:$A$201,C158,Availability!$B$2:$B$201,"&lt;="&amp;INDEX('Required shifts'!$C$2:$C$101,MATCH(B158,'Required shifts'!$A$2:$A$101,0)),Availability!$C$2:$C$201,"&gt;="&amp;INDEX('Required shifts'!$D$2:$D$101,MATCH(B158,'Required shifts'!$A$2:$A$101,0)),Availability!$D$2:$D$201,"Available")&gt;0,"OK","Not available"))</f>
        <v/>
      </c>
      <c r="H158" s="5">
        <f>IF(A158="","",IF(SUMPRODUCT(($C$2:$C$201=C158)*($A$2:$A$201&lt;&gt;A158)*(IFERROR(INDEX('Required shifts'!$C$2:$C$101,MATCH($B$2:$B$201,'Required shifts'!$A$2:$A$101,0)),0)&lt;INDEX('Required shifts'!$D$2:$D$101,MATCH(B158,'Required shifts'!$A$2:$A$101,0)))*(IFERROR(INDEX('Required shifts'!$D$2:$D$101,MATCH($B$2:$B$201,'Required shifts'!$A$2:$A$101,0)),0)&gt;INDEX('Required shifts'!$C$2:$C$101,MATCH(B158,'Required shifts'!$A$2:$A$101,0))))&gt;0,"Overlap","OK"))</f>
        <v/>
      </c>
      <c r="I158" s="5">
        <f>IF(A158="","",IF(SUMPRODUCT(($C$2:$C$201=C158)*($A$2:$A$201&lt;&gt;A158)*(IFERROR(INDEX('Required shifts'!$D$2:$D$101,MATCH($B$2:$B$201,'Required shifts'!$A$2:$A$101,0)),0)&lt;=INDEX('Required shifts'!$C$2:$C$101,MATCH(B158,'Required shifts'!$A$2:$A$101,0)))*(IFERROR(INDEX('Required shifts'!$D$2:$D$101,MATCH($B$2:$B$201,'Required shifts'!$A$2:$A$101,0)),0)&gt;INDEX('Required shifts'!$C$2:$C$101,MATCH(B158,'Required shifts'!$A$2:$A$101,0))-Settings!$B$3/24))&gt;0,"Below "&amp;Settings!$B$3&amp;"h threshold","OK"))</f>
        <v/>
      </c>
      <c r="J158" s="5">
        <f>IF(A158="","",IF(COUNTIFS(Eligibility!$A$2:$A$301,C158,Eligibility!$B$2:$B$301,"Skill",Eligibility!$C$2:$C$301,INDEX('Required shifts'!$F$2:$F$101,MATCH(B158,'Required shifts'!$A$2:$A$101,0)),Eligibility!$D$2:$D$301,"Current")&gt;0,"OK","Missing skill"))</f>
        <v/>
      </c>
      <c r="K158" s="5">
        <f>IF(A158="","",IF(COUNTIFS(Eligibility!$A$2:$A$301,C158,Eligibility!$B$2:$B$301,"Site permission",Eligibility!$C$2:$C$301,INDEX('Required shifts'!$G$2:$G$101,MATCH(B158,'Required shifts'!$A$2:$A$101,0)),Eligibility!$D$2:$D$301,"Current")&gt;0,"OK","Missing permission"))</f>
        <v/>
      </c>
      <c r="L158" s="5">
        <f>IF(A158="","",IF(COUNTIF(F158:K158,"&lt;&gt;OK")=0,"OK","CHECK - "&amp;TEXTJOIN("; ",TRUE,IF(F158:K158&lt;&gt;"OK",F158:K158,""))))</f>
        <v/>
      </c>
    </row>
    <row r="159">
      <c r="D159" s="5">
        <f>IFERROR(INDEX(People!$B$2:$B$101,MATCH(C159,People!$A$2:$A$101,0)),"")</f>
        <v/>
      </c>
      <c r="E159" s="5">
        <f>IFERROR((INDEX('Required shifts'!$D$2:$D$101,MATCH(B159,'Required shifts'!$A$2:$A$101,0))-INDEX('Required shifts'!$C$2:$C$101,MATCH(B159,'Required shifts'!$A$2:$A$101,0)))*24,"")</f>
        <v/>
      </c>
      <c r="F159" s="5">
        <f>IF(A159="","",IF(COUNTIF('Required shifts'!$A$2:$A$101,B159)=0,"Unknown shift",IF(COUNTIF(People!$A$2:$A$101,C159)=0,"Unknown worker","OK")))</f>
        <v/>
      </c>
      <c r="G159" s="5">
        <f>IF(A159="","",IF(COUNTIFS(Availability!$A$2:$A$201,C159,Availability!$B$2:$B$201,"&lt;="&amp;INDEX('Required shifts'!$C$2:$C$101,MATCH(B159,'Required shifts'!$A$2:$A$101,0)),Availability!$C$2:$C$201,"&gt;="&amp;INDEX('Required shifts'!$D$2:$D$101,MATCH(B159,'Required shifts'!$A$2:$A$101,0)),Availability!$D$2:$D$201,"Available")&gt;0,"OK","Not available"))</f>
        <v/>
      </c>
      <c r="H159" s="5">
        <f>IF(A159="","",IF(SUMPRODUCT(($C$2:$C$201=C159)*($A$2:$A$201&lt;&gt;A159)*(IFERROR(INDEX('Required shifts'!$C$2:$C$101,MATCH($B$2:$B$201,'Required shifts'!$A$2:$A$101,0)),0)&lt;INDEX('Required shifts'!$D$2:$D$101,MATCH(B159,'Required shifts'!$A$2:$A$101,0)))*(IFERROR(INDEX('Required shifts'!$D$2:$D$101,MATCH($B$2:$B$201,'Required shifts'!$A$2:$A$101,0)),0)&gt;INDEX('Required shifts'!$C$2:$C$101,MATCH(B159,'Required shifts'!$A$2:$A$101,0))))&gt;0,"Overlap","OK"))</f>
        <v/>
      </c>
      <c r="I159" s="5">
        <f>IF(A159="","",IF(SUMPRODUCT(($C$2:$C$201=C159)*($A$2:$A$201&lt;&gt;A159)*(IFERROR(INDEX('Required shifts'!$D$2:$D$101,MATCH($B$2:$B$201,'Required shifts'!$A$2:$A$101,0)),0)&lt;=INDEX('Required shifts'!$C$2:$C$101,MATCH(B159,'Required shifts'!$A$2:$A$101,0)))*(IFERROR(INDEX('Required shifts'!$D$2:$D$101,MATCH($B$2:$B$201,'Required shifts'!$A$2:$A$101,0)),0)&gt;INDEX('Required shifts'!$C$2:$C$101,MATCH(B159,'Required shifts'!$A$2:$A$101,0))-Settings!$B$3/24))&gt;0,"Below "&amp;Settings!$B$3&amp;"h threshold","OK"))</f>
        <v/>
      </c>
      <c r="J159" s="5">
        <f>IF(A159="","",IF(COUNTIFS(Eligibility!$A$2:$A$301,C159,Eligibility!$B$2:$B$301,"Skill",Eligibility!$C$2:$C$301,INDEX('Required shifts'!$F$2:$F$101,MATCH(B159,'Required shifts'!$A$2:$A$101,0)),Eligibility!$D$2:$D$301,"Current")&gt;0,"OK","Missing skill"))</f>
        <v/>
      </c>
      <c r="K159" s="5">
        <f>IF(A159="","",IF(COUNTIFS(Eligibility!$A$2:$A$301,C159,Eligibility!$B$2:$B$301,"Site permission",Eligibility!$C$2:$C$301,INDEX('Required shifts'!$G$2:$G$101,MATCH(B159,'Required shifts'!$A$2:$A$101,0)),Eligibility!$D$2:$D$301,"Current")&gt;0,"OK","Missing permission"))</f>
        <v/>
      </c>
      <c r="L159" s="5">
        <f>IF(A159="","",IF(COUNTIF(F159:K159,"&lt;&gt;OK")=0,"OK","CHECK - "&amp;TEXTJOIN("; ",TRUE,IF(F159:K159&lt;&gt;"OK",F159:K159,""))))</f>
        <v/>
      </c>
    </row>
    <row r="160">
      <c r="D160" s="5">
        <f>IFERROR(INDEX(People!$B$2:$B$101,MATCH(C160,People!$A$2:$A$101,0)),"")</f>
        <v/>
      </c>
      <c r="E160" s="5">
        <f>IFERROR((INDEX('Required shifts'!$D$2:$D$101,MATCH(B160,'Required shifts'!$A$2:$A$101,0))-INDEX('Required shifts'!$C$2:$C$101,MATCH(B160,'Required shifts'!$A$2:$A$101,0)))*24,"")</f>
        <v/>
      </c>
      <c r="F160" s="5">
        <f>IF(A160="","",IF(COUNTIF('Required shifts'!$A$2:$A$101,B160)=0,"Unknown shift",IF(COUNTIF(People!$A$2:$A$101,C160)=0,"Unknown worker","OK")))</f>
        <v/>
      </c>
      <c r="G160" s="5">
        <f>IF(A160="","",IF(COUNTIFS(Availability!$A$2:$A$201,C160,Availability!$B$2:$B$201,"&lt;="&amp;INDEX('Required shifts'!$C$2:$C$101,MATCH(B160,'Required shifts'!$A$2:$A$101,0)),Availability!$C$2:$C$201,"&gt;="&amp;INDEX('Required shifts'!$D$2:$D$101,MATCH(B160,'Required shifts'!$A$2:$A$101,0)),Availability!$D$2:$D$201,"Available")&gt;0,"OK","Not available"))</f>
        <v/>
      </c>
      <c r="H160" s="5">
        <f>IF(A160="","",IF(SUMPRODUCT(($C$2:$C$201=C160)*($A$2:$A$201&lt;&gt;A160)*(IFERROR(INDEX('Required shifts'!$C$2:$C$101,MATCH($B$2:$B$201,'Required shifts'!$A$2:$A$101,0)),0)&lt;INDEX('Required shifts'!$D$2:$D$101,MATCH(B160,'Required shifts'!$A$2:$A$101,0)))*(IFERROR(INDEX('Required shifts'!$D$2:$D$101,MATCH($B$2:$B$201,'Required shifts'!$A$2:$A$101,0)),0)&gt;INDEX('Required shifts'!$C$2:$C$101,MATCH(B160,'Required shifts'!$A$2:$A$101,0))))&gt;0,"Overlap","OK"))</f>
        <v/>
      </c>
      <c r="I160" s="5">
        <f>IF(A160="","",IF(SUMPRODUCT(($C$2:$C$201=C160)*($A$2:$A$201&lt;&gt;A160)*(IFERROR(INDEX('Required shifts'!$D$2:$D$101,MATCH($B$2:$B$201,'Required shifts'!$A$2:$A$101,0)),0)&lt;=INDEX('Required shifts'!$C$2:$C$101,MATCH(B160,'Required shifts'!$A$2:$A$101,0)))*(IFERROR(INDEX('Required shifts'!$D$2:$D$101,MATCH($B$2:$B$201,'Required shifts'!$A$2:$A$101,0)),0)&gt;INDEX('Required shifts'!$C$2:$C$101,MATCH(B160,'Required shifts'!$A$2:$A$101,0))-Settings!$B$3/24))&gt;0,"Below "&amp;Settings!$B$3&amp;"h threshold","OK"))</f>
        <v/>
      </c>
      <c r="J160" s="5">
        <f>IF(A160="","",IF(COUNTIFS(Eligibility!$A$2:$A$301,C160,Eligibility!$B$2:$B$301,"Skill",Eligibility!$C$2:$C$301,INDEX('Required shifts'!$F$2:$F$101,MATCH(B160,'Required shifts'!$A$2:$A$101,0)),Eligibility!$D$2:$D$301,"Current")&gt;0,"OK","Missing skill"))</f>
        <v/>
      </c>
      <c r="K160" s="5">
        <f>IF(A160="","",IF(COUNTIFS(Eligibility!$A$2:$A$301,C160,Eligibility!$B$2:$B$301,"Site permission",Eligibility!$C$2:$C$301,INDEX('Required shifts'!$G$2:$G$101,MATCH(B160,'Required shifts'!$A$2:$A$101,0)),Eligibility!$D$2:$D$301,"Current")&gt;0,"OK","Missing permission"))</f>
        <v/>
      </c>
      <c r="L160" s="5">
        <f>IF(A160="","",IF(COUNTIF(F160:K160,"&lt;&gt;OK")=0,"OK","CHECK - "&amp;TEXTJOIN("; ",TRUE,IF(F160:K160&lt;&gt;"OK",F160:K160,""))))</f>
        <v/>
      </c>
    </row>
    <row r="161">
      <c r="D161" s="5">
        <f>IFERROR(INDEX(People!$B$2:$B$101,MATCH(C161,People!$A$2:$A$101,0)),"")</f>
        <v/>
      </c>
      <c r="E161" s="5">
        <f>IFERROR((INDEX('Required shifts'!$D$2:$D$101,MATCH(B161,'Required shifts'!$A$2:$A$101,0))-INDEX('Required shifts'!$C$2:$C$101,MATCH(B161,'Required shifts'!$A$2:$A$101,0)))*24,"")</f>
        <v/>
      </c>
      <c r="F161" s="5">
        <f>IF(A161="","",IF(COUNTIF('Required shifts'!$A$2:$A$101,B161)=0,"Unknown shift",IF(COUNTIF(People!$A$2:$A$101,C161)=0,"Unknown worker","OK")))</f>
        <v/>
      </c>
      <c r="G161" s="5">
        <f>IF(A161="","",IF(COUNTIFS(Availability!$A$2:$A$201,C161,Availability!$B$2:$B$201,"&lt;="&amp;INDEX('Required shifts'!$C$2:$C$101,MATCH(B161,'Required shifts'!$A$2:$A$101,0)),Availability!$C$2:$C$201,"&gt;="&amp;INDEX('Required shifts'!$D$2:$D$101,MATCH(B161,'Required shifts'!$A$2:$A$101,0)),Availability!$D$2:$D$201,"Available")&gt;0,"OK","Not available"))</f>
        <v/>
      </c>
      <c r="H161" s="5">
        <f>IF(A161="","",IF(SUMPRODUCT(($C$2:$C$201=C161)*($A$2:$A$201&lt;&gt;A161)*(IFERROR(INDEX('Required shifts'!$C$2:$C$101,MATCH($B$2:$B$201,'Required shifts'!$A$2:$A$101,0)),0)&lt;INDEX('Required shifts'!$D$2:$D$101,MATCH(B161,'Required shifts'!$A$2:$A$101,0)))*(IFERROR(INDEX('Required shifts'!$D$2:$D$101,MATCH($B$2:$B$201,'Required shifts'!$A$2:$A$101,0)),0)&gt;INDEX('Required shifts'!$C$2:$C$101,MATCH(B161,'Required shifts'!$A$2:$A$101,0))))&gt;0,"Overlap","OK"))</f>
        <v/>
      </c>
      <c r="I161" s="5">
        <f>IF(A161="","",IF(SUMPRODUCT(($C$2:$C$201=C161)*($A$2:$A$201&lt;&gt;A161)*(IFERROR(INDEX('Required shifts'!$D$2:$D$101,MATCH($B$2:$B$201,'Required shifts'!$A$2:$A$101,0)),0)&lt;=INDEX('Required shifts'!$C$2:$C$101,MATCH(B161,'Required shifts'!$A$2:$A$101,0)))*(IFERROR(INDEX('Required shifts'!$D$2:$D$101,MATCH($B$2:$B$201,'Required shifts'!$A$2:$A$101,0)),0)&gt;INDEX('Required shifts'!$C$2:$C$101,MATCH(B161,'Required shifts'!$A$2:$A$101,0))-Settings!$B$3/24))&gt;0,"Below "&amp;Settings!$B$3&amp;"h threshold","OK"))</f>
        <v/>
      </c>
      <c r="J161" s="5">
        <f>IF(A161="","",IF(COUNTIFS(Eligibility!$A$2:$A$301,C161,Eligibility!$B$2:$B$301,"Skill",Eligibility!$C$2:$C$301,INDEX('Required shifts'!$F$2:$F$101,MATCH(B161,'Required shifts'!$A$2:$A$101,0)),Eligibility!$D$2:$D$301,"Current")&gt;0,"OK","Missing skill"))</f>
        <v/>
      </c>
      <c r="K161" s="5">
        <f>IF(A161="","",IF(COUNTIFS(Eligibility!$A$2:$A$301,C161,Eligibility!$B$2:$B$301,"Site permission",Eligibility!$C$2:$C$301,INDEX('Required shifts'!$G$2:$G$101,MATCH(B161,'Required shifts'!$A$2:$A$101,0)),Eligibility!$D$2:$D$301,"Current")&gt;0,"OK","Missing permission"))</f>
        <v/>
      </c>
      <c r="L161" s="5">
        <f>IF(A161="","",IF(COUNTIF(F161:K161,"&lt;&gt;OK")=0,"OK","CHECK - "&amp;TEXTJOIN("; ",TRUE,IF(F161:K161&lt;&gt;"OK",F161:K161,""))))</f>
        <v/>
      </c>
    </row>
    <row r="162">
      <c r="D162" s="5">
        <f>IFERROR(INDEX(People!$B$2:$B$101,MATCH(C162,People!$A$2:$A$101,0)),"")</f>
        <v/>
      </c>
      <c r="E162" s="5">
        <f>IFERROR((INDEX('Required shifts'!$D$2:$D$101,MATCH(B162,'Required shifts'!$A$2:$A$101,0))-INDEX('Required shifts'!$C$2:$C$101,MATCH(B162,'Required shifts'!$A$2:$A$101,0)))*24,"")</f>
        <v/>
      </c>
      <c r="F162" s="5">
        <f>IF(A162="","",IF(COUNTIF('Required shifts'!$A$2:$A$101,B162)=0,"Unknown shift",IF(COUNTIF(People!$A$2:$A$101,C162)=0,"Unknown worker","OK")))</f>
        <v/>
      </c>
      <c r="G162" s="5">
        <f>IF(A162="","",IF(COUNTIFS(Availability!$A$2:$A$201,C162,Availability!$B$2:$B$201,"&lt;="&amp;INDEX('Required shifts'!$C$2:$C$101,MATCH(B162,'Required shifts'!$A$2:$A$101,0)),Availability!$C$2:$C$201,"&gt;="&amp;INDEX('Required shifts'!$D$2:$D$101,MATCH(B162,'Required shifts'!$A$2:$A$101,0)),Availability!$D$2:$D$201,"Available")&gt;0,"OK","Not available"))</f>
        <v/>
      </c>
      <c r="H162" s="5">
        <f>IF(A162="","",IF(SUMPRODUCT(($C$2:$C$201=C162)*($A$2:$A$201&lt;&gt;A162)*(IFERROR(INDEX('Required shifts'!$C$2:$C$101,MATCH($B$2:$B$201,'Required shifts'!$A$2:$A$101,0)),0)&lt;INDEX('Required shifts'!$D$2:$D$101,MATCH(B162,'Required shifts'!$A$2:$A$101,0)))*(IFERROR(INDEX('Required shifts'!$D$2:$D$101,MATCH($B$2:$B$201,'Required shifts'!$A$2:$A$101,0)),0)&gt;INDEX('Required shifts'!$C$2:$C$101,MATCH(B162,'Required shifts'!$A$2:$A$101,0))))&gt;0,"Overlap","OK"))</f>
        <v/>
      </c>
      <c r="I162" s="5">
        <f>IF(A162="","",IF(SUMPRODUCT(($C$2:$C$201=C162)*($A$2:$A$201&lt;&gt;A162)*(IFERROR(INDEX('Required shifts'!$D$2:$D$101,MATCH($B$2:$B$201,'Required shifts'!$A$2:$A$101,0)),0)&lt;=INDEX('Required shifts'!$C$2:$C$101,MATCH(B162,'Required shifts'!$A$2:$A$101,0)))*(IFERROR(INDEX('Required shifts'!$D$2:$D$101,MATCH($B$2:$B$201,'Required shifts'!$A$2:$A$101,0)),0)&gt;INDEX('Required shifts'!$C$2:$C$101,MATCH(B162,'Required shifts'!$A$2:$A$101,0))-Settings!$B$3/24))&gt;0,"Below "&amp;Settings!$B$3&amp;"h threshold","OK"))</f>
        <v/>
      </c>
      <c r="J162" s="5">
        <f>IF(A162="","",IF(COUNTIFS(Eligibility!$A$2:$A$301,C162,Eligibility!$B$2:$B$301,"Skill",Eligibility!$C$2:$C$301,INDEX('Required shifts'!$F$2:$F$101,MATCH(B162,'Required shifts'!$A$2:$A$101,0)),Eligibility!$D$2:$D$301,"Current")&gt;0,"OK","Missing skill"))</f>
        <v/>
      </c>
      <c r="K162" s="5">
        <f>IF(A162="","",IF(COUNTIFS(Eligibility!$A$2:$A$301,C162,Eligibility!$B$2:$B$301,"Site permission",Eligibility!$C$2:$C$301,INDEX('Required shifts'!$G$2:$G$101,MATCH(B162,'Required shifts'!$A$2:$A$101,0)),Eligibility!$D$2:$D$301,"Current")&gt;0,"OK","Missing permission"))</f>
        <v/>
      </c>
      <c r="L162" s="5">
        <f>IF(A162="","",IF(COUNTIF(F162:K162,"&lt;&gt;OK")=0,"OK","CHECK - "&amp;TEXTJOIN("; ",TRUE,IF(F162:K162&lt;&gt;"OK",F162:K162,""))))</f>
        <v/>
      </c>
    </row>
    <row r="163">
      <c r="D163" s="5">
        <f>IFERROR(INDEX(People!$B$2:$B$101,MATCH(C163,People!$A$2:$A$101,0)),"")</f>
        <v/>
      </c>
      <c r="E163" s="5">
        <f>IFERROR((INDEX('Required shifts'!$D$2:$D$101,MATCH(B163,'Required shifts'!$A$2:$A$101,0))-INDEX('Required shifts'!$C$2:$C$101,MATCH(B163,'Required shifts'!$A$2:$A$101,0)))*24,"")</f>
        <v/>
      </c>
      <c r="F163" s="5">
        <f>IF(A163="","",IF(COUNTIF('Required shifts'!$A$2:$A$101,B163)=0,"Unknown shift",IF(COUNTIF(People!$A$2:$A$101,C163)=0,"Unknown worker","OK")))</f>
        <v/>
      </c>
      <c r="G163" s="5">
        <f>IF(A163="","",IF(COUNTIFS(Availability!$A$2:$A$201,C163,Availability!$B$2:$B$201,"&lt;="&amp;INDEX('Required shifts'!$C$2:$C$101,MATCH(B163,'Required shifts'!$A$2:$A$101,0)),Availability!$C$2:$C$201,"&gt;="&amp;INDEX('Required shifts'!$D$2:$D$101,MATCH(B163,'Required shifts'!$A$2:$A$101,0)),Availability!$D$2:$D$201,"Available")&gt;0,"OK","Not available"))</f>
        <v/>
      </c>
      <c r="H163" s="5">
        <f>IF(A163="","",IF(SUMPRODUCT(($C$2:$C$201=C163)*($A$2:$A$201&lt;&gt;A163)*(IFERROR(INDEX('Required shifts'!$C$2:$C$101,MATCH($B$2:$B$201,'Required shifts'!$A$2:$A$101,0)),0)&lt;INDEX('Required shifts'!$D$2:$D$101,MATCH(B163,'Required shifts'!$A$2:$A$101,0)))*(IFERROR(INDEX('Required shifts'!$D$2:$D$101,MATCH($B$2:$B$201,'Required shifts'!$A$2:$A$101,0)),0)&gt;INDEX('Required shifts'!$C$2:$C$101,MATCH(B163,'Required shifts'!$A$2:$A$101,0))))&gt;0,"Overlap","OK"))</f>
        <v/>
      </c>
      <c r="I163" s="5">
        <f>IF(A163="","",IF(SUMPRODUCT(($C$2:$C$201=C163)*($A$2:$A$201&lt;&gt;A163)*(IFERROR(INDEX('Required shifts'!$D$2:$D$101,MATCH($B$2:$B$201,'Required shifts'!$A$2:$A$101,0)),0)&lt;=INDEX('Required shifts'!$C$2:$C$101,MATCH(B163,'Required shifts'!$A$2:$A$101,0)))*(IFERROR(INDEX('Required shifts'!$D$2:$D$101,MATCH($B$2:$B$201,'Required shifts'!$A$2:$A$101,0)),0)&gt;INDEX('Required shifts'!$C$2:$C$101,MATCH(B163,'Required shifts'!$A$2:$A$101,0))-Settings!$B$3/24))&gt;0,"Below "&amp;Settings!$B$3&amp;"h threshold","OK"))</f>
        <v/>
      </c>
      <c r="J163" s="5">
        <f>IF(A163="","",IF(COUNTIFS(Eligibility!$A$2:$A$301,C163,Eligibility!$B$2:$B$301,"Skill",Eligibility!$C$2:$C$301,INDEX('Required shifts'!$F$2:$F$101,MATCH(B163,'Required shifts'!$A$2:$A$101,0)),Eligibility!$D$2:$D$301,"Current")&gt;0,"OK","Missing skill"))</f>
        <v/>
      </c>
      <c r="K163" s="5">
        <f>IF(A163="","",IF(COUNTIFS(Eligibility!$A$2:$A$301,C163,Eligibility!$B$2:$B$301,"Site permission",Eligibility!$C$2:$C$301,INDEX('Required shifts'!$G$2:$G$101,MATCH(B163,'Required shifts'!$A$2:$A$101,0)),Eligibility!$D$2:$D$301,"Current")&gt;0,"OK","Missing permission"))</f>
        <v/>
      </c>
      <c r="L163" s="5">
        <f>IF(A163="","",IF(COUNTIF(F163:K163,"&lt;&gt;OK")=0,"OK","CHECK - "&amp;TEXTJOIN("; ",TRUE,IF(F163:K163&lt;&gt;"OK",F163:K163,""))))</f>
        <v/>
      </c>
    </row>
    <row r="164">
      <c r="D164" s="5">
        <f>IFERROR(INDEX(People!$B$2:$B$101,MATCH(C164,People!$A$2:$A$101,0)),"")</f>
        <v/>
      </c>
      <c r="E164" s="5">
        <f>IFERROR((INDEX('Required shifts'!$D$2:$D$101,MATCH(B164,'Required shifts'!$A$2:$A$101,0))-INDEX('Required shifts'!$C$2:$C$101,MATCH(B164,'Required shifts'!$A$2:$A$101,0)))*24,"")</f>
        <v/>
      </c>
      <c r="F164" s="5">
        <f>IF(A164="","",IF(COUNTIF('Required shifts'!$A$2:$A$101,B164)=0,"Unknown shift",IF(COUNTIF(People!$A$2:$A$101,C164)=0,"Unknown worker","OK")))</f>
        <v/>
      </c>
      <c r="G164" s="5">
        <f>IF(A164="","",IF(COUNTIFS(Availability!$A$2:$A$201,C164,Availability!$B$2:$B$201,"&lt;="&amp;INDEX('Required shifts'!$C$2:$C$101,MATCH(B164,'Required shifts'!$A$2:$A$101,0)),Availability!$C$2:$C$201,"&gt;="&amp;INDEX('Required shifts'!$D$2:$D$101,MATCH(B164,'Required shifts'!$A$2:$A$101,0)),Availability!$D$2:$D$201,"Available")&gt;0,"OK","Not available"))</f>
        <v/>
      </c>
      <c r="H164" s="5">
        <f>IF(A164="","",IF(SUMPRODUCT(($C$2:$C$201=C164)*($A$2:$A$201&lt;&gt;A164)*(IFERROR(INDEX('Required shifts'!$C$2:$C$101,MATCH($B$2:$B$201,'Required shifts'!$A$2:$A$101,0)),0)&lt;INDEX('Required shifts'!$D$2:$D$101,MATCH(B164,'Required shifts'!$A$2:$A$101,0)))*(IFERROR(INDEX('Required shifts'!$D$2:$D$101,MATCH($B$2:$B$201,'Required shifts'!$A$2:$A$101,0)),0)&gt;INDEX('Required shifts'!$C$2:$C$101,MATCH(B164,'Required shifts'!$A$2:$A$101,0))))&gt;0,"Overlap","OK"))</f>
        <v/>
      </c>
      <c r="I164" s="5">
        <f>IF(A164="","",IF(SUMPRODUCT(($C$2:$C$201=C164)*($A$2:$A$201&lt;&gt;A164)*(IFERROR(INDEX('Required shifts'!$D$2:$D$101,MATCH($B$2:$B$201,'Required shifts'!$A$2:$A$101,0)),0)&lt;=INDEX('Required shifts'!$C$2:$C$101,MATCH(B164,'Required shifts'!$A$2:$A$101,0)))*(IFERROR(INDEX('Required shifts'!$D$2:$D$101,MATCH($B$2:$B$201,'Required shifts'!$A$2:$A$101,0)),0)&gt;INDEX('Required shifts'!$C$2:$C$101,MATCH(B164,'Required shifts'!$A$2:$A$101,0))-Settings!$B$3/24))&gt;0,"Below "&amp;Settings!$B$3&amp;"h threshold","OK"))</f>
        <v/>
      </c>
      <c r="J164" s="5">
        <f>IF(A164="","",IF(COUNTIFS(Eligibility!$A$2:$A$301,C164,Eligibility!$B$2:$B$301,"Skill",Eligibility!$C$2:$C$301,INDEX('Required shifts'!$F$2:$F$101,MATCH(B164,'Required shifts'!$A$2:$A$101,0)),Eligibility!$D$2:$D$301,"Current")&gt;0,"OK","Missing skill"))</f>
        <v/>
      </c>
      <c r="K164" s="5">
        <f>IF(A164="","",IF(COUNTIFS(Eligibility!$A$2:$A$301,C164,Eligibility!$B$2:$B$301,"Site permission",Eligibility!$C$2:$C$301,INDEX('Required shifts'!$G$2:$G$101,MATCH(B164,'Required shifts'!$A$2:$A$101,0)),Eligibility!$D$2:$D$301,"Current")&gt;0,"OK","Missing permission"))</f>
        <v/>
      </c>
      <c r="L164" s="5">
        <f>IF(A164="","",IF(COUNTIF(F164:K164,"&lt;&gt;OK")=0,"OK","CHECK - "&amp;TEXTJOIN("; ",TRUE,IF(F164:K164&lt;&gt;"OK",F164:K164,""))))</f>
        <v/>
      </c>
    </row>
    <row r="165">
      <c r="D165" s="5">
        <f>IFERROR(INDEX(People!$B$2:$B$101,MATCH(C165,People!$A$2:$A$101,0)),"")</f>
        <v/>
      </c>
      <c r="E165" s="5">
        <f>IFERROR((INDEX('Required shifts'!$D$2:$D$101,MATCH(B165,'Required shifts'!$A$2:$A$101,0))-INDEX('Required shifts'!$C$2:$C$101,MATCH(B165,'Required shifts'!$A$2:$A$101,0)))*24,"")</f>
        <v/>
      </c>
      <c r="F165" s="5">
        <f>IF(A165="","",IF(COUNTIF('Required shifts'!$A$2:$A$101,B165)=0,"Unknown shift",IF(COUNTIF(People!$A$2:$A$101,C165)=0,"Unknown worker","OK")))</f>
        <v/>
      </c>
      <c r="G165" s="5">
        <f>IF(A165="","",IF(COUNTIFS(Availability!$A$2:$A$201,C165,Availability!$B$2:$B$201,"&lt;="&amp;INDEX('Required shifts'!$C$2:$C$101,MATCH(B165,'Required shifts'!$A$2:$A$101,0)),Availability!$C$2:$C$201,"&gt;="&amp;INDEX('Required shifts'!$D$2:$D$101,MATCH(B165,'Required shifts'!$A$2:$A$101,0)),Availability!$D$2:$D$201,"Available")&gt;0,"OK","Not available"))</f>
        <v/>
      </c>
      <c r="H165" s="5">
        <f>IF(A165="","",IF(SUMPRODUCT(($C$2:$C$201=C165)*($A$2:$A$201&lt;&gt;A165)*(IFERROR(INDEX('Required shifts'!$C$2:$C$101,MATCH($B$2:$B$201,'Required shifts'!$A$2:$A$101,0)),0)&lt;INDEX('Required shifts'!$D$2:$D$101,MATCH(B165,'Required shifts'!$A$2:$A$101,0)))*(IFERROR(INDEX('Required shifts'!$D$2:$D$101,MATCH($B$2:$B$201,'Required shifts'!$A$2:$A$101,0)),0)&gt;INDEX('Required shifts'!$C$2:$C$101,MATCH(B165,'Required shifts'!$A$2:$A$101,0))))&gt;0,"Overlap","OK"))</f>
        <v/>
      </c>
      <c r="I165" s="5">
        <f>IF(A165="","",IF(SUMPRODUCT(($C$2:$C$201=C165)*($A$2:$A$201&lt;&gt;A165)*(IFERROR(INDEX('Required shifts'!$D$2:$D$101,MATCH($B$2:$B$201,'Required shifts'!$A$2:$A$101,0)),0)&lt;=INDEX('Required shifts'!$C$2:$C$101,MATCH(B165,'Required shifts'!$A$2:$A$101,0)))*(IFERROR(INDEX('Required shifts'!$D$2:$D$101,MATCH($B$2:$B$201,'Required shifts'!$A$2:$A$101,0)),0)&gt;INDEX('Required shifts'!$C$2:$C$101,MATCH(B165,'Required shifts'!$A$2:$A$101,0))-Settings!$B$3/24))&gt;0,"Below "&amp;Settings!$B$3&amp;"h threshold","OK"))</f>
        <v/>
      </c>
      <c r="J165" s="5">
        <f>IF(A165="","",IF(COUNTIFS(Eligibility!$A$2:$A$301,C165,Eligibility!$B$2:$B$301,"Skill",Eligibility!$C$2:$C$301,INDEX('Required shifts'!$F$2:$F$101,MATCH(B165,'Required shifts'!$A$2:$A$101,0)),Eligibility!$D$2:$D$301,"Current")&gt;0,"OK","Missing skill"))</f>
        <v/>
      </c>
      <c r="K165" s="5">
        <f>IF(A165="","",IF(COUNTIFS(Eligibility!$A$2:$A$301,C165,Eligibility!$B$2:$B$301,"Site permission",Eligibility!$C$2:$C$301,INDEX('Required shifts'!$G$2:$G$101,MATCH(B165,'Required shifts'!$A$2:$A$101,0)),Eligibility!$D$2:$D$301,"Current")&gt;0,"OK","Missing permission"))</f>
        <v/>
      </c>
      <c r="L165" s="5">
        <f>IF(A165="","",IF(COUNTIF(F165:K165,"&lt;&gt;OK")=0,"OK","CHECK - "&amp;TEXTJOIN("; ",TRUE,IF(F165:K165&lt;&gt;"OK",F165:K165,""))))</f>
        <v/>
      </c>
    </row>
    <row r="166">
      <c r="D166" s="5">
        <f>IFERROR(INDEX(People!$B$2:$B$101,MATCH(C166,People!$A$2:$A$101,0)),"")</f>
        <v/>
      </c>
      <c r="E166" s="5">
        <f>IFERROR((INDEX('Required shifts'!$D$2:$D$101,MATCH(B166,'Required shifts'!$A$2:$A$101,0))-INDEX('Required shifts'!$C$2:$C$101,MATCH(B166,'Required shifts'!$A$2:$A$101,0)))*24,"")</f>
        <v/>
      </c>
      <c r="F166" s="5">
        <f>IF(A166="","",IF(COUNTIF('Required shifts'!$A$2:$A$101,B166)=0,"Unknown shift",IF(COUNTIF(People!$A$2:$A$101,C166)=0,"Unknown worker","OK")))</f>
        <v/>
      </c>
      <c r="G166" s="5">
        <f>IF(A166="","",IF(COUNTIFS(Availability!$A$2:$A$201,C166,Availability!$B$2:$B$201,"&lt;="&amp;INDEX('Required shifts'!$C$2:$C$101,MATCH(B166,'Required shifts'!$A$2:$A$101,0)),Availability!$C$2:$C$201,"&gt;="&amp;INDEX('Required shifts'!$D$2:$D$101,MATCH(B166,'Required shifts'!$A$2:$A$101,0)),Availability!$D$2:$D$201,"Available")&gt;0,"OK","Not available"))</f>
        <v/>
      </c>
      <c r="H166" s="5">
        <f>IF(A166="","",IF(SUMPRODUCT(($C$2:$C$201=C166)*($A$2:$A$201&lt;&gt;A166)*(IFERROR(INDEX('Required shifts'!$C$2:$C$101,MATCH($B$2:$B$201,'Required shifts'!$A$2:$A$101,0)),0)&lt;INDEX('Required shifts'!$D$2:$D$101,MATCH(B166,'Required shifts'!$A$2:$A$101,0)))*(IFERROR(INDEX('Required shifts'!$D$2:$D$101,MATCH($B$2:$B$201,'Required shifts'!$A$2:$A$101,0)),0)&gt;INDEX('Required shifts'!$C$2:$C$101,MATCH(B166,'Required shifts'!$A$2:$A$101,0))))&gt;0,"Overlap","OK"))</f>
        <v/>
      </c>
      <c r="I166" s="5">
        <f>IF(A166="","",IF(SUMPRODUCT(($C$2:$C$201=C166)*($A$2:$A$201&lt;&gt;A166)*(IFERROR(INDEX('Required shifts'!$D$2:$D$101,MATCH($B$2:$B$201,'Required shifts'!$A$2:$A$101,0)),0)&lt;=INDEX('Required shifts'!$C$2:$C$101,MATCH(B166,'Required shifts'!$A$2:$A$101,0)))*(IFERROR(INDEX('Required shifts'!$D$2:$D$101,MATCH($B$2:$B$201,'Required shifts'!$A$2:$A$101,0)),0)&gt;INDEX('Required shifts'!$C$2:$C$101,MATCH(B166,'Required shifts'!$A$2:$A$101,0))-Settings!$B$3/24))&gt;0,"Below "&amp;Settings!$B$3&amp;"h threshold","OK"))</f>
        <v/>
      </c>
      <c r="J166" s="5">
        <f>IF(A166="","",IF(COUNTIFS(Eligibility!$A$2:$A$301,C166,Eligibility!$B$2:$B$301,"Skill",Eligibility!$C$2:$C$301,INDEX('Required shifts'!$F$2:$F$101,MATCH(B166,'Required shifts'!$A$2:$A$101,0)),Eligibility!$D$2:$D$301,"Current")&gt;0,"OK","Missing skill"))</f>
        <v/>
      </c>
      <c r="K166" s="5">
        <f>IF(A166="","",IF(COUNTIFS(Eligibility!$A$2:$A$301,C166,Eligibility!$B$2:$B$301,"Site permission",Eligibility!$C$2:$C$301,INDEX('Required shifts'!$G$2:$G$101,MATCH(B166,'Required shifts'!$A$2:$A$101,0)),Eligibility!$D$2:$D$301,"Current")&gt;0,"OK","Missing permission"))</f>
        <v/>
      </c>
      <c r="L166" s="5">
        <f>IF(A166="","",IF(COUNTIF(F166:K166,"&lt;&gt;OK")=0,"OK","CHECK - "&amp;TEXTJOIN("; ",TRUE,IF(F166:K166&lt;&gt;"OK",F166:K166,""))))</f>
        <v/>
      </c>
    </row>
    <row r="167">
      <c r="D167" s="5">
        <f>IFERROR(INDEX(People!$B$2:$B$101,MATCH(C167,People!$A$2:$A$101,0)),"")</f>
        <v/>
      </c>
      <c r="E167" s="5">
        <f>IFERROR((INDEX('Required shifts'!$D$2:$D$101,MATCH(B167,'Required shifts'!$A$2:$A$101,0))-INDEX('Required shifts'!$C$2:$C$101,MATCH(B167,'Required shifts'!$A$2:$A$101,0)))*24,"")</f>
        <v/>
      </c>
      <c r="F167" s="5">
        <f>IF(A167="","",IF(COUNTIF('Required shifts'!$A$2:$A$101,B167)=0,"Unknown shift",IF(COUNTIF(People!$A$2:$A$101,C167)=0,"Unknown worker","OK")))</f>
        <v/>
      </c>
      <c r="G167" s="5">
        <f>IF(A167="","",IF(COUNTIFS(Availability!$A$2:$A$201,C167,Availability!$B$2:$B$201,"&lt;="&amp;INDEX('Required shifts'!$C$2:$C$101,MATCH(B167,'Required shifts'!$A$2:$A$101,0)),Availability!$C$2:$C$201,"&gt;="&amp;INDEX('Required shifts'!$D$2:$D$101,MATCH(B167,'Required shifts'!$A$2:$A$101,0)),Availability!$D$2:$D$201,"Available")&gt;0,"OK","Not available"))</f>
        <v/>
      </c>
      <c r="H167" s="5">
        <f>IF(A167="","",IF(SUMPRODUCT(($C$2:$C$201=C167)*($A$2:$A$201&lt;&gt;A167)*(IFERROR(INDEX('Required shifts'!$C$2:$C$101,MATCH($B$2:$B$201,'Required shifts'!$A$2:$A$101,0)),0)&lt;INDEX('Required shifts'!$D$2:$D$101,MATCH(B167,'Required shifts'!$A$2:$A$101,0)))*(IFERROR(INDEX('Required shifts'!$D$2:$D$101,MATCH($B$2:$B$201,'Required shifts'!$A$2:$A$101,0)),0)&gt;INDEX('Required shifts'!$C$2:$C$101,MATCH(B167,'Required shifts'!$A$2:$A$101,0))))&gt;0,"Overlap","OK"))</f>
        <v/>
      </c>
      <c r="I167" s="5">
        <f>IF(A167="","",IF(SUMPRODUCT(($C$2:$C$201=C167)*($A$2:$A$201&lt;&gt;A167)*(IFERROR(INDEX('Required shifts'!$D$2:$D$101,MATCH($B$2:$B$201,'Required shifts'!$A$2:$A$101,0)),0)&lt;=INDEX('Required shifts'!$C$2:$C$101,MATCH(B167,'Required shifts'!$A$2:$A$101,0)))*(IFERROR(INDEX('Required shifts'!$D$2:$D$101,MATCH($B$2:$B$201,'Required shifts'!$A$2:$A$101,0)),0)&gt;INDEX('Required shifts'!$C$2:$C$101,MATCH(B167,'Required shifts'!$A$2:$A$101,0))-Settings!$B$3/24))&gt;0,"Below "&amp;Settings!$B$3&amp;"h threshold","OK"))</f>
        <v/>
      </c>
      <c r="J167" s="5">
        <f>IF(A167="","",IF(COUNTIFS(Eligibility!$A$2:$A$301,C167,Eligibility!$B$2:$B$301,"Skill",Eligibility!$C$2:$C$301,INDEX('Required shifts'!$F$2:$F$101,MATCH(B167,'Required shifts'!$A$2:$A$101,0)),Eligibility!$D$2:$D$301,"Current")&gt;0,"OK","Missing skill"))</f>
        <v/>
      </c>
      <c r="K167" s="5">
        <f>IF(A167="","",IF(COUNTIFS(Eligibility!$A$2:$A$301,C167,Eligibility!$B$2:$B$301,"Site permission",Eligibility!$C$2:$C$301,INDEX('Required shifts'!$G$2:$G$101,MATCH(B167,'Required shifts'!$A$2:$A$101,0)),Eligibility!$D$2:$D$301,"Current")&gt;0,"OK","Missing permission"))</f>
        <v/>
      </c>
      <c r="L167" s="5">
        <f>IF(A167="","",IF(COUNTIF(F167:K167,"&lt;&gt;OK")=0,"OK","CHECK - "&amp;TEXTJOIN("; ",TRUE,IF(F167:K167&lt;&gt;"OK",F167:K167,""))))</f>
        <v/>
      </c>
    </row>
    <row r="168">
      <c r="D168" s="5">
        <f>IFERROR(INDEX(People!$B$2:$B$101,MATCH(C168,People!$A$2:$A$101,0)),"")</f>
        <v/>
      </c>
      <c r="E168" s="5">
        <f>IFERROR((INDEX('Required shifts'!$D$2:$D$101,MATCH(B168,'Required shifts'!$A$2:$A$101,0))-INDEX('Required shifts'!$C$2:$C$101,MATCH(B168,'Required shifts'!$A$2:$A$101,0)))*24,"")</f>
        <v/>
      </c>
      <c r="F168" s="5">
        <f>IF(A168="","",IF(COUNTIF('Required shifts'!$A$2:$A$101,B168)=0,"Unknown shift",IF(COUNTIF(People!$A$2:$A$101,C168)=0,"Unknown worker","OK")))</f>
        <v/>
      </c>
      <c r="G168" s="5">
        <f>IF(A168="","",IF(COUNTIFS(Availability!$A$2:$A$201,C168,Availability!$B$2:$B$201,"&lt;="&amp;INDEX('Required shifts'!$C$2:$C$101,MATCH(B168,'Required shifts'!$A$2:$A$101,0)),Availability!$C$2:$C$201,"&gt;="&amp;INDEX('Required shifts'!$D$2:$D$101,MATCH(B168,'Required shifts'!$A$2:$A$101,0)),Availability!$D$2:$D$201,"Available")&gt;0,"OK","Not available"))</f>
        <v/>
      </c>
      <c r="H168" s="5">
        <f>IF(A168="","",IF(SUMPRODUCT(($C$2:$C$201=C168)*($A$2:$A$201&lt;&gt;A168)*(IFERROR(INDEX('Required shifts'!$C$2:$C$101,MATCH($B$2:$B$201,'Required shifts'!$A$2:$A$101,0)),0)&lt;INDEX('Required shifts'!$D$2:$D$101,MATCH(B168,'Required shifts'!$A$2:$A$101,0)))*(IFERROR(INDEX('Required shifts'!$D$2:$D$101,MATCH($B$2:$B$201,'Required shifts'!$A$2:$A$101,0)),0)&gt;INDEX('Required shifts'!$C$2:$C$101,MATCH(B168,'Required shifts'!$A$2:$A$101,0))))&gt;0,"Overlap","OK"))</f>
        <v/>
      </c>
      <c r="I168" s="5">
        <f>IF(A168="","",IF(SUMPRODUCT(($C$2:$C$201=C168)*($A$2:$A$201&lt;&gt;A168)*(IFERROR(INDEX('Required shifts'!$D$2:$D$101,MATCH($B$2:$B$201,'Required shifts'!$A$2:$A$101,0)),0)&lt;=INDEX('Required shifts'!$C$2:$C$101,MATCH(B168,'Required shifts'!$A$2:$A$101,0)))*(IFERROR(INDEX('Required shifts'!$D$2:$D$101,MATCH($B$2:$B$201,'Required shifts'!$A$2:$A$101,0)),0)&gt;INDEX('Required shifts'!$C$2:$C$101,MATCH(B168,'Required shifts'!$A$2:$A$101,0))-Settings!$B$3/24))&gt;0,"Below "&amp;Settings!$B$3&amp;"h threshold","OK"))</f>
        <v/>
      </c>
      <c r="J168" s="5">
        <f>IF(A168="","",IF(COUNTIFS(Eligibility!$A$2:$A$301,C168,Eligibility!$B$2:$B$301,"Skill",Eligibility!$C$2:$C$301,INDEX('Required shifts'!$F$2:$F$101,MATCH(B168,'Required shifts'!$A$2:$A$101,0)),Eligibility!$D$2:$D$301,"Current")&gt;0,"OK","Missing skill"))</f>
        <v/>
      </c>
      <c r="K168" s="5">
        <f>IF(A168="","",IF(COUNTIFS(Eligibility!$A$2:$A$301,C168,Eligibility!$B$2:$B$301,"Site permission",Eligibility!$C$2:$C$301,INDEX('Required shifts'!$G$2:$G$101,MATCH(B168,'Required shifts'!$A$2:$A$101,0)),Eligibility!$D$2:$D$301,"Current")&gt;0,"OK","Missing permission"))</f>
        <v/>
      </c>
      <c r="L168" s="5">
        <f>IF(A168="","",IF(COUNTIF(F168:K168,"&lt;&gt;OK")=0,"OK","CHECK - "&amp;TEXTJOIN("; ",TRUE,IF(F168:K168&lt;&gt;"OK",F168:K168,""))))</f>
        <v/>
      </c>
    </row>
    <row r="169">
      <c r="D169" s="5">
        <f>IFERROR(INDEX(People!$B$2:$B$101,MATCH(C169,People!$A$2:$A$101,0)),"")</f>
        <v/>
      </c>
      <c r="E169" s="5">
        <f>IFERROR((INDEX('Required shifts'!$D$2:$D$101,MATCH(B169,'Required shifts'!$A$2:$A$101,0))-INDEX('Required shifts'!$C$2:$C$101,MATCH(B169,'Required shifts'!$A$2:$A$101,0)))*24,"")</f>
        <v/>
      </c>
      <c r="F169" s="5">
        <f>IF(A169="","",IF(COUNTIF('Required shifts'!$A$2:$A$101,B169)=0,"Unknown shift",IF(COUNTIF(People!$A$2:$A$101,C169)=0,"Unknown worker","OK")))</f>
        <v/>
      </c>
      <c r="G169" s="5">
        <f>IF(A169="","",IF(COUNTIFS(Availability!$A$2:$A$201,C169,Availability!$B$2:$B$201,"&lt;="&amp;INDEX('Required shifts'!$C$2:$C$101,MATCH(B169,'Required shifts'!$A$2:$A$101,0)),Availability!$C$2:$C$201,"&gt;="&amp;INDEX('Required shifts'!$D$2:$D$101,MATCH(B169,'Required shifts'!$A$2:$A$101,0)),Availability!$D$2:$D$201,"Available")&gt;0,"OK","Not available"))</f>
        <v/>
      </c>
      <c r="H169" s="5">
        <f>IF(A169="","",IF(SUMPRODUCT(($C$2:$C$201=C169)*($A$2:$A$201&lt;&gt;A169)*(IFERROR(INDEX('Required shifts'!$C$2:$C$101,MATCH($B$2:$B$201,'Required shifts'!$A$2:$A$101,0)),0)&lt;INDEX('Required shifts'!$D$2:$D$101,MATCH(B169,'Required shifts'!$A$2:$A$101,0)))*(IFERROR(INDEX('Required shifts'!$D$2:$D$101,MATCH($B$2:$B$201,'Required shifts'!$A$2:$A$101,0)),0)&gt;INDEX('Required shifts'!$C$2:$C$101,MATCH(B169,'Required shifts'!$A$2:$A$101,0))))&gt;0,"Overlap","OK"))</f>
        <v/>
      </c>
      <c r="I169" s="5">
        <f>IF(A169="","",IF(SUMPRODUCT(($C$2:$C$201=C169)*($A$2:$A$201&lt;&gt;A169)*(IFERROR(INDEX('Required shifts'!$D$2:$D$101,MATCH($B$2:$B$201,'Required shifts'!$A$2:$A$101,0)),0)&lt;=INDEX('Required shifts'!$C$2:$C$101,MATCH(B169,'Required shifts'!$A$2:$A$101,0)))*(IFERROR(INDEX('Required shifts'!$D$2:$D$101,MATCH($B$2:$B$201,'Required shifts'!$A$2:$A$101,0)),0)&gt;INDEX('Required shifts'!$C$2:$C$101,MATCH(B169,'Required shifts'!$A$2:$A$101,0))-Settings!$B$3/24))&gt;0,"Below "&amp;Settings!$B$3&amp;"h threshold","OK"))</f>
        <v/>
      </c>
      <c r="J169" s="5">
        <f>IF(A169="","",IF(COUNTIFS(Eligibility!$A$2:$A$301,C169,Eligibility!$B$2:$B$301,"Skill",Eligibility!$C$2:$C$301,INDEX('Required shifts'!$F$2:$F$101,MATCH(B169,'Required shifts'!$A$2:$A$101,0)),Eligibility!$D$2:$D$301,"Current")&gt;0,"OK","Missing skill"))</f>
        <v/>
      </c>
      <c r="K169" s="5">
        <f>IF(A169="","",IF(COUNTIFS(Eligibility!$A$2:$A$301,C169,Eligibility!$B$2:$B$301,"Site permission",Eligibility!$C$2:$C$301,INDEX('Required shifts'!$G$2:$G$101,MATCH(B169,'Required shifts'!$A$2:$A$101,0)),Eligibility!$D$2:$D$301,"Current")&gt;0,"OK","Missing permission"))</f>
        <v/>
      </c>
      <c r="L169" s="5">
        <f>IF(A169="","",IF(COUNTIF(F169:K169,"&lt;&gt;OK")=0,"OK","CHECK - "&amp;TEXTJOIN("; ",TRUE,IF(F169:K169&lt;&gt;"OK",F169:K169,""))))</f>
        <v/>
      </c>
    </row>
    <row r="170">
      <c r="D170" s="5">
        <f>IFERROR(INDEX(People!$B$2:$B$101,MATCH(C170,People!$A$2:$A$101,0)),"")</f>
        <v/>
      </c>
      <c r="E170" s="5">
        <f>IFERROR((INDEX('Required shifts'!$D$2:$D$101,MATCH(B170,'Required shifts'!$A$2:$A$101,0))-INDEX('Required shifts'!$C$2:$C$101,MATCH(B170,'Required shifts'!$A$2:$A$101,0)))*24,"")</f>
        <v/>
      </c>
      <c r="F170" s="5">
        <f>IF(A170="","",IF(COUNTIF('Required shifts'!$A$2:$A$101,B170)=0,"Unknown shift",IF(COUNTIF(People!$A$2:$A$101,C170)=0,"Unknown worker","OK")))</f>
        <v/>
      </c>
      <c r="G170" s="5">
        <f>IF(A170="","",IF(COUNTIFS(Availability!$A$2:$A$201,C170,Availability!$B$2:$B$201,"&lt;="&amp;INDEX('Required shifts'!$C$2:$C$101,MATCH(B170,'Required shifts'!$A$2:$A$101,0)),Availability!$C$2:$C$201,"&gt;="&amp;INDEX('Required shifts'!$D$2:$D$101,MATCH(B170,'Required shifts'!$A$2:$A$101,0)),Availability!$D$2:$D$201,"Available")&gt;0,"OK","Not available"))</f>
        <v/>
      </c>
      <c r="H170" s="5">
        <f>IF(A170="","",IF(SUMPRODUCT(($C$2:$C$201=C170)*($A$2:$A$201&lt;&gt;A170)*(IFERROR(INDEX('Required shifts'!$C$2:$C$101,MATCH($B$2:$B$201,'Required shifts'!$A$2:$A$101,0)),0)&lt;INDEX('Required shifts'!$D$2:$D$101,MATCH(B170,'Required shifts'!$A$2:$A$101,0)))*(IFERROR(INDEX('Required shifts'!$D$2:$D$101,MATCH($B$2:$B$201,'Required shifts'!$A$2:$A$101,0)),0)&gt;INDEX('Required shifts'!$C$2:$C$101,MATCH(B170,'Required shifts'!$A$2:$A$101,0))))&gt;0,"Overlap","OK"))</f>
        <v/>
      </c>
      <c r="I170" s="5">
        <f>IF(A170="","",IF(SUMPRODUCT(($C$2:$C$201=C170)*($A$2:$A$201&lt;&gt;A170)*(IFERROR(INDEX('Required shifts'!$D$2:$D$101,MATCH($B$2:$B$201,'Required shifts'!$A$2:$A$101,0)),0)&lt;=INDEX('Required shifts'!$C$2:$C$101,MATCH(B170,'Required shifts'!$A$2:$A$101,0)))*(IFERROR(INDEX('Required shifts'!$D$2:$D$101,MATCH($B$2:$B$201,'Required shifts'!$A$2:$A$101,0)),0)&gt;INDEX('Required shifts'!$C$2:$C$101,MATCH(B170,'Required shifts'!$A$2:$A$101,0))-Settings!$B$3/24))&gt;0,"Below "&amp;Settings!$B$3&amp;"h threshold","OK"))</f>
        <v/>
      </c>
      <c r="J170" s="5">
        <f>IF(A170="","",IF(COUNTIFS(Eligibility!$A$2:$A$301,C170,Eligibility!$B$2:$B$301,"Skill",Eligibility!$C$2:$C$301,INDEX('Required shifts'!$F$2:$F$101,MATCH(B170,'Required shifts'!$A$2:$A$101,0)),Eligibility!$D$2:$D$301,"Current")&gt;0,"OK","Missing skill"))</f>
        <v/>
      </c>
      <c r="K170" s="5">
        <f>IF(A170="","",IF(COUNTIFS(Eligibility!$A$2:$A$301,C170,Eligibility!$B$2:$B$301,"Site permission",Eligibility!$C$2:$C$301,INDEX('Required shifts'!$G$2:$G$101,MATCH(B170,'Required shifts'!$A$2:$A$101,0)),Eligibility!$D$2:$D$301,"Current")&gt;0,"OK","Missing permission"))</f>
        <v/>
      </c>
      <c r="L170" s="5">
        <f>IF(A170="","",IF(COUNTIF(F170:K170,"&lt;&gt;OK")=0,"OK","CHECK - "&amp;TEXTJOIN("; ",TRUE,IF(F170:K170&lt;&gt;"OK",F170:K170,""))))</f>
        <v/>
      </c>
    </row>
    <row r="171">
      <c r="D171" s="5">
        <f>IFERROR(INDEX(People!$B$2:$B$101,MATCH(C171,People!$A$2:$A$101,0)),"")</f>
        <v/>
      </c>
      <c r="E171" s="5">
        <f>IFERROR((INDEX('Required shifts'!$D$2:$D$101,MATCH(B171,'Required shifts'!$A$2:$A$101,0))-INDEX('Required shifts'!$C$2:$C$101,MATCH(B171,'Required shifts'!$A$2:$A$101,0)))*24,"")</f>
        <v/>
      </c>
      <c r="F171" s="5">
        <f>IF(A171="","",IF(COUNTIF('Required shifts'!$A$2:$A$101,B171)=0,"Unknown shift",IF(COUNTIF(People!$A$2:$A$101,C171)=0,"Unknown worker","OK")))</f>
        <v/>
      </c>
      <c r="G171" s="5">
        <f>IF(A171="","",IF(COUNTIFS(Availability!$A$2:$A$201,C171,Availability!$B$2:$B$201,"&lt;="&amp;INDEX('Required shifts'!$C$2:$C$101,MATCH(B171,'Required shifts'!$A$2:$A$101,0)),Availability!$C$2:$C$201,"&gt;="&amp;INDEX('Required shifts'!$D$2:$D$101,MATCH(B171,'Required shifts'!$A$2:$A$101,0)),Availability!$D$2:$D$201,"Available")&gt;0,"OK","Not available"))</f>
        <v/>
      </c>
      <c r="H171" s="5">
        <f>IF(A171="","",IF(SUMPRODUCT(($C$2:$C$201=C171)*($A$2:$A$201&lt;&gt;A171)*(IFERROR(INDEX('Required shifts'!$C$2:$C$101,MATCH($B$2:$B$201,'Required shifts'!$A$2:$A$101,0)),0)&lt;INDEX('Required shifts'!$D$2:$D$101,MATCH(B171,'Required shifts'!$A$2:$A$101,0)))*(IFERROR(INDEX('Required shifts'!$D$2:$D$101,MATCH($B$2:$B$201,'Required shifts'!$A$2:$A$101,0)),0)&gt;INDEX('Required shifts'!$C$2:$C$101,MATCH(B171,'Required shifts'!$A$2:$A$101,0))))&gt;0,"Overlap","OK"))</f>
        <v/>
      </c>
      <c r="I171" s="5">
        <f>IF(A171="","",IF(SUMPRODUCT(($C$2:$C$201=C171)*($A$2:$A$201&lt;&gt;A171)*(IFERROR(INDEX('Required shifts'!$D$2:$D$101,MATCH($B$2:$B$201,'Required shifts'!$A$2:$A$101,0)),0)&lt;=INDEX('Required shifts'!$C$2:$C$101,MATCH(B171,'Required shifts'!$A$2:$A$101,0)))*(IFERROR(INDEX('Required shifts'!$D$2:$D$101,MATCH($B$2:$B$201,'Required shifts'!$A$2:$A$101,0)),0)&gt;INDEX('Required shifts'!$C$2:$C$101,MATCH(B171,'Required shifts'!$A$2:$A$101,0))-Settings!$B$3/24))&gt;0,"Below "&amp;Settings!$B$3&amp;"h threshold","OK"))</f>
        <v/>
      </c>
      <c r="J171" s="5">
        <f>IF(A171="","",IF(COUNTIFS(Eligibility!$A$2:$A$301,C171,Eligibility!$B$2:$B$301,"Skill",Eligibility!$C$2:$C$301,INDEX('Required shifts'!$F$2:$F$101,MATCH(B171,'Required shifts'!$A$2:$A$101,0)),Eligibility!$D$2:$D$301,"Current")&gt;0,"OK","Missing skill"))</f>
        <v/>
      </c>
      <c r="K171" s="5">
        <f>IF(A171="","",IF(COUNTIFS(Eligibility!$A$2:$A$301,C171,Eligibility!$B$2:$B$301,"Site permission",Eligibility!$C$2:$C$301,INDEX('Required shifts'!$G$2:$G$101,MATCH(B171,'Required shifts'!$A$2:$A$101,0)),Eligibility!$D$2:$D$301,"Current")&gt;0,"OK","Missing permission"))</f>
        <v/>
      </c>
      <c r="L171" s="5">
        <f>IF(A171="","",IF(COUNTIF(F171:K171,"&lt;&gt;OK")=0,"OK","CHECK - "&amp;TEXTJOIN("; ",TRUE,IF(F171:K171&lt;&gt;"OK",F171:K171,""))))</f>
        <v/>
      </c>
    </row>
    <row r="172">
      <c r="D172" s="5">
        <f>IFERROR(INDEX(People!$B$2:$B$101,MATCH(C172,People!$A$2:$A$101,0)),"")</f>
        <v/>
      </c>
      <c r="E172" s="5">
        <f>IFERROR((INDEX('Required shifts'!$D$2:$D$101,MATCH(B172,'Required shifts'!$A$2:$A$101,0))-INDEX('Required shifts'!$C$2:$C$101,MATCH(B172,'Required shifts'!$A$2:$A$101,0)))*24,"")</f>
        <v/>
      </c>
      <c r="F172" s="5">
        <f>IF(A172="","",IF(COUNTIF('Required shifts'!$A$2:$A$101,B172)=0,"Unknown shift",IF(COUNTIF(People!$A$2:$A$101,C172)=0,"Unknown worker","OK")))</f>
        <v/>
      </c>
      <c r="G172" s="5">
        <f>IF(A172="","",IF(COUNTIFS(Availability!$A$2:$A$201,C172,Availability!$B$2:$B$201,"&lt;="&amp;INDEX('Required shifts'!$C$2:$C$101,MATCH(B172,'Required shifts'!$A$2:$A$101,0)),Availability!$C$2:$C$201,"&gt;="&amp;INDEX('Required shifts'!$D$2:$D$101,MATCH(B172,'Required shifts'!$A$2:$A$101,0)),Availability!$D$2:$D$201,"Available")&gt;0,"OK","Not available"))</f>
        <v/>
      </c>
      <c r="H172" s="5">
        <f>IF(A172="","",IF(SUMPRODUCT(($C$2:$C$201=C172)*($A$2:$A$201&lt;&gt;A172)*(IFERROR(INDEX('Required shifts'!$C$2:$C$101,MATCH($B$2:$B$201,'Required shifts'!$A$2:$A$101,0)),0)&lt;INDEX('Required shifts'!$D$2:$D$101,MATCH(B172,'Required shifts'!$A$2:$A$101,0)))*(IFERROR(INDEX('Required shifts'!$D$2:$D$101,MATCH($B$2:$B$201,'Required shifts'!$A$2:$A$101,0)),0)&gt;INDEX('Required shifts'!$C$2:$C$101,MATCH(B172,'Required shifts'!$A$2:$A$101,0))))&gt;0,"Overlap","OK"))</f>
        <v/>
      </c>
      <c r="I172" s="5">
        <f>IF(A172="","",IF(SUMPRODUCT(($C$2:$C$201=C172)*($A$2:$A$201&lt;&gt;A172)*(IFERROR(INDEX('Required shifts'!$D$2:$D$101,MATCH($B$2:$B$201,'Required shifts'!$A$2:$A$101,0)),0)&lt;=INDEX('Required shifts'!$C$2:$C$101,MATCH(B172,'Required shifts'!$A$2:$A$101,0)))*(IFERROR(INDEX('Required shifts'!$D$2:$D$101,MATCH($B$2:$B$201,'Required shifts'!$A$2:$A$101,0)),0)&gt;INDEX('Required shifts'!$C$2:$C$101,MATCH(B172,'Required shifts'!$A$2:$A$101,0))-Settings!$B$3/24))&gt;0,"Below "&amp;Settings!$B$3&amp;"h threshold","OK"))</f>
        <v/>
      </c>
      <c r="J172" s="5">
        <f>IF(A172="","",IF(COUNTIFS(Eligibility!$A$2:$A$301,C172,Eligibility!$B$2:$B$301,"Skill",Eligibility!$C$2:$C$301,INDEX('Required shifts'!$F$2:$F$101,MATCH(B172,'Required shifts'!$A$2:$A$101,0)),Eligibility!$D$2:$D$301,"Current")&gt;0,"OK","Missing skill"))</f>
        <v/>
      </c>
      <c r="K172" s="5">
        <f>IF(A172="","",IF(COUNTIFS(Eligibility!$A$2:$A$301,C172,Eligibility!$B$2:$B$301,"Site permission",Eligibility!$C$2:$C$301,INDEX('Required shifts'!$G$2:$G$101,MATCH(B172,'Required shifts'!$A$2:$A$101,0)),Eligibility!$D$2:$D$301,"Current")&gt;0,"OK","Missing permission"))</f>
        <v/>
      </c>
      <c r="L172" s="5">
        <f>IF(A172="","",IF(COUNTIF(F172:K172,"&lt;&gt;OK")=0,"OK","CHECK - "&amp;TEXTJOIN("; ",TRUE,IF(F172:K172&lt;&gt;"OK",F172:K172,""))))</f>
        <v/>
      </c>
    </row>
    <row r="173">
      <c r="D173" s="5">
        <f>IFERROR(INDEX(People!$B$2:$B$101,MATCH(C173,People!$A$2:$A$101,0)),"")</f>
        <v/>
      </c>
      <c r="E173" s="5">
        <f>IFERROR((INDEX('Required shifts'!$D$2:$D$101,MATCH(B173,'Required shifts'!$A$2:$A$101,0))-INDEX('Required shifts'!$C$2:$C$101,MATCH(B173,'Required shifts'!$A$2:$A$101,0)))*24,"")</f>
        <v/>
      </c>
      <c r="F173" s="5">
        <f>IF(A173="","",IF(COUNTIF('Required shifts'!$A$2:$A$101,B173)=0,"Unknown shift",IF(COUNTIF(People!$A$2:$A$101,C173)=0,"Unknown worker","OK")))</f>
        <v/>
      </c>
      <c r="G173" s="5">
        <f>IF(A173="","",IF(COUNTIFS(Availability!$A$2:$A$201,C173,Availability!$B$2:$B$201,"&lt;="&amp;INDEX('Required shifts'!$C$2:$C$101,MATCH(B173,'Required shifts'!$A$2:$A$101,0)),Availability!$C$2:$C$201,"&gt;="&amp;INDEX('Required shifts'!$D$2:$D$101,MATCH(B173,'Required shifts'!$A$2:$A$101,0)),Availability!$D$2:$D$201,"Available")&gt;0,"OK","Not available"))</f>
        <v/>
      </c>
      <c r="H173" s="5">
        <f>IF(A173="","",IF(SUMPRODUCT(($C$2:$C$201=C173)*($A$2:$A$201&lt;&gt;A173)*(IFERROR(INDEX('Required shifts'!$C$2:$C$101,MATCH($B$2:$B$201,'Required shifts'!$A$2:$A$101,0)),0)&lt;INDEX('Required shifts'!$D$2:$D$101,MATCH(B173,'Required shifts'!$A$2:$A$101,0)))*(IFERROR(INDEX('Required shifts'!$D$2:$D$101,MATCH($B$2:$B$201,'Required shifts'!$A$2:$A$101,0)),0)&gt;INDEX('Required shifts'!$C$2:$C$101,MATCH(B173,'Required shifts'!$A$2:$A$101,0))))&gt;0,"Overlap","OK"))</f>
        <v/>
      </c>
      <c r="I173" s="5">
        <f>IF(A173="","",IF(SUMPRODUCT(($C$2:$C$201=C173)*($A$2:$A$201&lt;&gt;A173)*(IFERROR(INDEX('Required shifts'!$D$2:$D$101,MATCH($B$2:$B$201,'Required shifts'!$A$2:$A$101,0)),0)&lt;=INDEX('Required shifts'!$C$2:$C$101,MATCH(B173,'Required shifts'!$A$2:$A$101,0)))*(IFERROR(INDEX('Required shifts'!$D$2:$D$101,MATCH($B$2:$B$201,'Required shifts'!$A$2:$A$101,0)),0)&gt;INDEX('Required shifts'!$C$2:$C$101,MATCH(B173,'Required shifts'!$A$2:$A$101,0))-Settings!$B$3/24))&gt;0,"Below "&amp;Settings!$B$3&amp;"h threshold","OK"))</f>
        <v/>
      </c>
      <c r="J173" s="5">
        <f>IF(A173="","",IF(COUNTIFS(Eligibility!$A$2:$A$301,C173,Eligibility!$B$2:$B$301,"Skill",Eligibility!$C$2:$C$301,INDEX('Required shifts'!$F$2:$F$101,MATCH(B173,'Required shifts'!$A$2:$A$101,0)),Eligibility!$D$2:$D$301,"Current")&gt;0,"OK","Missing skill"))</f>
        <v/>
      </c>
      <c r="K173" s="5">
        <f>IF(A173="","",IF(COUNTIFS(Eligibility!$A$2:$A$301,C173,Eligibility!$B$2:$B$301,"Site permission",Eligibility!$C$2:$C$301,INDEX('Required shifts'!$G$2:$G$101,MATCH(B173,'Required shifts'!$A$2:$A$101,0)),Eligibility!$D$2:$D$301,"Current")&gt;0,"OK","Missing permission"))</f>
        <v/>
      </c>
      <c r="L173" s="5">
        <f>IF(A173="","",IF(COUNTIF(F173:K173,"&lt;&gt;OK")=0,"OK","CHECK - "&amp;TEXTJOIN("; ",TRUE,IF(F173:K173&lt;&gt;"OK",F173:K173,""))))</f>
        <v/>
      </c>
    </row>
    <row r="174">
      <c r="D174" s="5">
        <f>IFERROR(INDEX(People!$B$2:$B$101,MATCH(C174,People!$A$2:$A$101,0)),"")</f>
        <v/>
      </c>
      <c r="E174" s="5">
        <f>IFERROR((INDEX('Required shifts'!$D$2:$D$101,MATCH(B174,'Required shifts'!$A$2:$A$101,0))-INDEX('Required shifts'!$C$2:$C$101,MATCH(B174,'Required shifts'!$A$2:$A$101,0)))*24,"")</f>
        <v/>
      </c>
      <c r="F174" s="5">
        <f>IF(A174="","",IF(COUNTIF('Required shifts'!$A$2:$A$101,B174)=0,"Unknown shift",IF(COUNTIF(People!$A$2:$A$101,C174)=0,"Unknown worker","OK")))</f>
        <v/>
      </c>
      <c r="G174" s="5">
        <f>IF(A174="","",IF(COUNTIFS(Availability!$A$2:$A$201,C174,Availability!$B$2:$B$201,"&lt;="&amp;INDEX('Required shifts'!$C$2:$C$101,MATCH(B174,'Required shifts'!$A$2:$A$101,0)),Availability!$C$2:$C$201,"&gt;="&amp;INDEX('Required shifts'!$D$2:$D$101,MATCH(B174,'Required shifts'!$A$2:$A$101,0)),Availability!$D$2:$D$201,"Available")&gt;0,"OK","Not available"))</f>
        <v/>
      </c>
      <c r="H174" s="5">
        <f>IF(A174="","",IF(SUMPRODUCT(($C$2:$C$201=C174)*($A$2:$A$201&lt;&gt;A174)*(IFERROR(INDEX('Required shifts'!$C$2:$C$101,MATCH($B$2:$B$201,'Required shifts'!$A$2:$A$101,0)),0)&lt;INDEX('Required shifts'!$D$2:$D$101,MATCH(B174,'Required shifts'!$A$2:$A$101,0)))*(IFERROR(INDEX('Required shifts'!$D$2:$D$101,MATCH($B$2:$B$201,'Required shifts'!$A$2:$A$101,0)),0)&gt;INDEX('Required shifts'!$C$2:$C$101,MATCH(B174,'Required shifts'!$A$2:$A$101,0))))&gt;0,"Overlap","OK"))</f>
        <v/>
      </c>
      <c r="I174" s="5">
        <f>IF(A174="","",IF(SUMPRODUCT(($C$2:$C$201=C174)*($A$2:$A$201&lt;&gt;A174)*(IFERROR(INDEX('Required shifts'!$D$2:$D$101,MATCH($B$2:$B$201,'Required shifts'!$A$2:$A$101,0)),0)&lt;=INDEX('Required shifts'!$C$2:$C$101,MATCH(B174,'Required shifts'!$A$2:$A$101,0)))*(IFERROR(INDEX('Required shifts'!$D$2:$D$101,MATCH($B$2:$B$201,'Required shifts'!$A$2:$A$101,0)),0)&gt;INDEX('Required shifts'!$C$2:$C$101,MATCH(B174,'Required shifts'!$A$2:$A$101,0))-Settings!$B$3/24))&gt;0,"Below "&amp;Settings!$B$3&amp;"h threshold","OK"))</f>
        <v/>
      </c>
      <c r="J174" s="5">
        <f>IF(A174="","",IF(COUNTIFS(Eligibility!$A$2:$A$301,C174,Eligibility!$B$2:$B$301,"Skill",Eligibility!$C$2:$C$301,INDEX('Required shifts'!$F$2:$F$101,MATCH(B174,'Required shifts'!$A$2:$A$101,0)),Eligibility!$D$2:$D$301,"Current")&gt;0,"OK","Missing skill"))</f>
        <v/>
      </c>
      <c r="K174" s="5">
        <f>IF(A174="","",IF(COUNTIFS(Eligibility!$A$2:$A$301,C174,Eligibility!$B$2:$B$301,"Site permission",Eligibility!$C$2:$C$301,INDEX('Required shifts'!$G$2:$G$101,MATCH(B174,'Required shifts'!$A$2:$A$101,0)),Eligibility!$D$2:$D$301,"Current")&gt;0,"OK","Missing permission"))</f>
        <v/>
      </c>
      <c r="L174" s="5">
        <f>IF(A174="","",IF(COUNTIF(F174:K174,"&lt;&gt;OK")=0,"OK","CHECK - "&amp;TEXTJOIN("; ",TRUE,IF(F174:K174&lt;&gt;"OK",F174:K174,""))))</f>
        <v/>
      </c>
    </row>
    <row r="175">
      <c r="D175" s="5">
        <f>IFERROR(INDEX(People!$B$2:$B$101,MATCH(C175,People!$A$2:$A$101,0)),"")</f>
        <v/>
      </c>
      <c r="E175" s="5">
        <f>IFERROR((INDEX('Required shifts'!$D$2:$D$101,MATCH(B175,'Required shifts'!$A$2:$A$101,0))-INDEX('Required shifts'!$C$2:$C$101,MATCH(B175,'Required shifts'!$A$2:$A$101,0)))*24,"")</f>
        <v/>
      </c>
      <c r="F175" s="5">
        <f>IF(A175="","",IF(COUNTIF('Required shifts'!$A$2:$A$101,B175)=0,"Unknown shift",IF(COUNTIF(People!$A$2:$A$101,C175)=0,"Unknown worker","OK")))</f>
        <v/>
      </c>
      <c r="G175" s="5">
        <f>IF(A175="","",IF(COUNTIFS(Availability!$A$2:$A$201,C175,Availability!$B$2:$B$201,"&lt;="&amp;INDEX('Required shifts'!$C$2:$C$101,MATCH(B175,'Required shifts'!$A$2:$A$101,0)),Availability!$C$2:$C$201,"&gt;="&amp;INDEX('Required shifts'!$D$2:$D$101,MATCH(B175,'Required shifts'!$A$2:$A$101,0)),Availability!$D$2:$D$201,"Available")&gt;0,"OK","Not available"))</f>
        <v/>
      </c>
      <c r="H175" s="5">
        <f>IF(A175="","",IF(SUMPRODUCT(($C$2:$C$201=C175)*($A$2:$A$201&lt;&gt;A175)*(IFERROR(INDEX('Required shifts'!$C$2:$C$101,MATCH($B$2:$B$201,'Required shifts'!$A$2:$A$101,0)),0)&lt;INDEX('Required shifts'!$D$2:$D$101,MATCH(B175,'Required shifts'!$A$2:$A$101,0)))*(IFERROR(INDEX('Required shifts'!$D$2:$D$101,MATCH($B$2:$B$201,'Required shifts'!$A$2:$A$101,0)),0)&gt;INDEX('Required shifts'!$C$2:$C$101,MATCH(B175,'Required shifts'!$A$2:$A$101,0))))&gt;0,"Overlap","OK"))</f>
        <v/>
      </c>
      <c r="I175" s="5">
        <f>IF(A175="","",IF(SUMPRODUCT(($C$2:$C$201=C175)*($A$2:$A$201&lt;&gt;A175)*(IFERROR(INDEX('Required shifts'!$D$2:$D$101,MATCH($B$2:$B$201,'Required shifts'!$A$2:$A$101,0)),0)&lt;=INDEX('Required shifts'!$C$2:$C$101,MATCH(B175,'Required shifts'!$A$2:$A$101,0)))*(IFERROR(INDEX('Required shifts'!$D$2:$D$101,MATCH($B$2:$B$201,'Required shifts'!$A$2:$A$101,0)),0)&gt;INDEX('Required shifts'!$C$2:$C$101,MATCH(B175,'Required shifts'!$A$2:$A$101,0))-Settings!$B$3/24))&gt;0,"Below "&amp;Settings!$B$3&amp;"h threshold","OK"))</f>
        <v/>
      </c>
      <c r="J175" s="5">
        <f>IF(A175="","",IF(COUNTIFS(Eligibility!$A$2:$A$301,C175,Eligibility!$B$2:$B$301,"Skill",Eligibility!$C$2:$C$301,INDEX('Required shifts'!$F$2:$F$101,MATCH(B175,'Required shifts'!$A$2:$A$101,0)),Eligibility!$D$2:$D$301,"Current")&gt;0,"OK","Missing skill"))</f>
        <v/>
      </c>
      <c r="K175" s="5">
        <f>IF(A175="","",IF(COUNTIFS(Eligibility!$A$2:$A$301,C175,Eligibility!$B$2:$B$301,"Site permission",Eligibility!$C$2:$C$301,INDEX('Required shifts'!$G$2:$G$101,MATCH(B175,'Required shifts'!$A$2:$A$101,0)),Eligibility!$D$2:$D$301,"Current")&gt;0,"OK","Missing permission"))</f>
        <v/>
      </c>
      <c r="L175" s="5">
        <f>IF(A175="","",IF(COUNTIF(F175:K175,"&lt;&gt;OK")=0,"OK","CHECK - "&amp;TEXTJOIN("; ",TRUE,IF(F175:K175&lt;&gt;"OK",F175:K175,""))))</f>
        <v/>
      </c>
    </row>
    <row r="176">
      <c r="D176" s="5">
        <f>IFERROR(INDEX(People!$B$2:$B$101,MATCH(C176,People!$A$2:$A$101,0)),"")</f>
        <v/>
      </c>
      <c r="E176" s="5">
        <f>IFERROR((INDEX('Required shifts'!$D$2:$D$101,MATCH(B176,'Required shifts'!$A$2:$A$101,0))-INDEX('Required shifts'!$C$2:$C$101,MATCH(B176,'Required shifts'!$A$2:$A$101,0)))*24,"")</f>
        <v/>
      </c>
      <c r="F176" s="5">
        <f>IF(A176="","",IF(COUNTIF('Required shifts'!$A$2:$A$101,B176)=0,"Unknown shift",IF(COUNTIF(People!$A$2:$A$101,C176)=0,"Unknown worker","OK")))</f>
        <v/>
      </c>
      <c r="G176" s="5">
        <f>IF(A176="","",IF(COUNTIFS(Availability!$A$2:$A$201,C176,Availability!$B$2:$B$201,"&lt;="&amp;INDEX('Required shifts'!$C$2:$C$101,MATCH(B176,'Required shifts'!$A$2:$A$101,0)),Availability!$C$2:$C$201,"&gt;="&amp;INDEX('Required shifts'!$D$2:$D$101,MATCH(B176,'Required shifts'!$A$2:$A$101,0)),Availability!$D$2:$D$201,"Available")&gt;0,"OK","Not available"))</f>
        <v/>
      </c>
      <c r="H176" s="5">
        <f>IF(A176="","",IF(SUMPRODUCT(($C$2:$C$201=C176)*($A$2:$A$201&lt;&gt;A176)*(IFERROR(INDEX('Required shifts'!$C$2:$C$101,MATCH($B$2:$B$201,'Required shifts'!$A$2:$A$101,0)),0)&lt;INDEX('Required shifts'!$D$2:$D$101,MATCH(B176,'Required shifts'!$A$2:$A$101,0)))*(IFERROR(INDEX('Required shifts'!$D$2:$D$101,MATCH($B$2:$B$201,'Required shifts'!$A$2:$A$101,0)),0)&gt;INDEX('Required shifts'!$C$2:$C$101,MATCH(B176,'Required shifts'!$A$2:$A$101,0))))&gt;0,"Overlap","OK"))</f>
        <v/>
      </c>
      <c r="I176" s="5">
        <f>IF(A176="","",IF(SUMPRODUCT(($C$2:$C$201=C176)*($A$2:$A$201&lt;&gt;A176)*(IFERROR(INDEX('Required shifts'!$D$2:$D$101,MATCH($B$2:$B$201,'Required shifts'!$A$2:$A$101,0)),0)&lt;=INDEX('Required shifts'!$C$2:$C$101,MATCH(B176,'Required shifts'!$A$2:$A$101,0)))*(IFERROR(INDEX('Required shifts'!$D$2:$D$101,MATCH($B$2:$B$201,'Required shifts'!$A$2:$A$101,0)),0)&gt;INDEX('Required shifts'!$C$2:$C$101,MATCH(B176,'Required shifts'!$A$2:$A$101,0))-Settings!$B$3/24))&gt;0,"Below "&amp;Settings!$B$3&amp;"h threshold","OK"))</f>
        <v/>
      </c>
      <c r="J176" s="5">
        <f>IF(A176="","",IF(COUNTIFS(Eligibility!$A$2:$A$301,C176,Eligibility!$B$2:$B$301,"Skill",Eligibility!$C$2:$C$301,INDEX('Required shifts'!$F$2:$F$101,MATCH(B176,'Required shifts'!$A$2:$A$101,0)),Eligibility!$D$2:$D$301,"Current")&gt;0,"OK","Missing skill"))</f>
        <v/>
      </c>
      <c r="K176" s="5">
        <f>IF(A176="","",IF(COUNTIFS(Eligibility!$A$2:$A$301,C176,Eligibility!$B$2:$B$301,"Site permission",Eligibility!$C$2:$C$301,INDEX('Required shifts'!$G$2:$G$101,MATCH(B176,'Required shifts'!$A$2:$A$101,0)),Eligibility!$D$2:$D$301,"Current")&gt;0,"OK","Missing permission"))</f>
        <v/>
      </c>
      <c r="L176" s="5">
        <f>IF(A176="","",IF(COUNTIF(F176:K176,"&lt;&gt;OK")=0,"OK","CHECK - "&amp;TEXTJOIN("; ",TRUE,IF(F176:K176&lt;&gt;"OK",F176:K176,""))))</f>
        <v/>
      </c>
    </row>
    <row r="177">
      <c r="D177" s="5">
        <f>IFERROR(INDEX(People!$B$2:$B$101,MATCH(C177,People!$A$2:$A$101,0)),"")</f>
        <v/>
      </c>
      <c r="E177" s="5">
        <f>IFERROR((INDEX('Required shifts'!$D$2:$D$101,MATCH(B177,'Required shifts'!$A$2:$A$101,0))-INDEX('Required shifts'!$C$2:$C$101,MATCH(B177,'Required shifts'!$A$2:$A$101,0)))*24,"")</f>
        <v/>
      </c>
      <c r="F177" s="5">
        <f>IF(A177="","",IF(COUNTIF('Required shifts'!$A$2:$A$101,B177)=0,"Unknown shift",IF(COUNTIF(People!$A$2:$A$101,C177)=0,"Unknown worker","OK")))</f>
        <v/>
      </c>
      <c r="G177" s="5">
        <f>IF(A177="","",IF(COUNTIFS(Availability!$A$2:$A$201,C177,Availability!$B$2:$B$201,"&lt;="&amp;INDEX('Required shifts'!$C$2:$C$101,MATCH(B177,'Required shifts'!$A$2:$A$101,0)),Availability!$C$2:$C$201,"&gt;="&amp;INDEX('Required shifts'!$D$2:$D$101,MATCH(B177,'Required shifts'!$A$2:$A$101,0)),Availability!$D$2:$D$201,"Available")&gt;0,"OK","Not available"))</f>
        <v/>
      </c>
      <c r="H177" s="5">
        <f>IF(A177="","",IF(SUMPRODUCT(($C$2:$C$201=C177)*($A$2:$A$201&lt;&gt;A177)*(IFERROR(INDEX('Required shifts'!$C$2:$C$101,MATCH($B$2:$B$201,'Required shifts'!$A$2:$A$101,0)),0)&lt;INDEX('Required shifts'!$D$2:$D$101,MATCH(B177,'Required shifts'!$A$2:$A$101,0)))*(IFERROR(INDEX('Required shifts'!$D$2:$D$101,MATCH($B$2:$B$201,'Required shifts'!$A$2:$A$101,0)),0)&gt;INDEX('Required shifts'!$C$2:$C$101,MATCH(B177,'Required shifts'!$A$2:$A$101,0))))&gt;0,"Overlap","OK"))</f>
        <v/>
      </c>
      <c r="I177" s="5">
        <f>IF(A177="","",IF(SUMPRODUCT(($C$2:$C$201=C177)*($A$2:$A$201&lt;&gt;A177)*(IFERROR(INDEX('Required shifts'!$D$2:$D$101,MATCH($B$2:$B$201,'Required shifts'!$A$2:$A$101,0)),0)&lt;=INDEX('Required shifts'!$C$2:$C$101,MATCH(B177,'Required shifts'!$A$2:$A$101,0)))*(IFERROR(INDEX('Required shifts'!$D$2:$D$101,MATCH($B$2:$B$201,'Required shifts'!$A$2:$A$101,0)),0)&gt;INDEX('Required shifts'!$C$2:$C$101,MATCH(B177,'Required shifts'!$A$2:$A$101,0))-Settings!$B$3/24))&gt;0,"Below "&amp;Settings!$B$3&amp;"h threshold","OK"))</f>
        <v/>
      </c>
      <c r="J177" s="5">
        <f>IF(A177="","",IF(COUNTIFS(Eligibility!$A$2:$A$301,C177,Eligibility!$B$2:$B$301,"Skill",Eligibility!$C$2:$C$301,INDEX('Required shifts'!$F$2:$F$101,MATCH(B177,'Required shifts'!$A$2:$A$101,0)),Eligibility!$D$2:$D$301,"Current")&gt;0,"OK","Missing skill"))</f>
        <v/>
      </c>
      <c r="K177" s="5">
        <f>IF(A177="","",IF(COUNTIFS(Eligibility!$A$2:$A$301,C177,Eligibility!$B$2:$B$301,"Site permission",Eligibility!$C$2:$C$301,INDEX('Required shifts'!$G$2:$G$101,MATCH(B177,'Required shifts'!$A$2:$A$101,0)),Eligibility!$D$2:$D$301,"Current")&gt;0,"OK","Missing permission"))</f>
        <v/>
      </c>
      <c r="L177" s="5">
        <f>IF(A177="","",IF(COUNTIF(F177:K177,"&lt;&gt;OK")=0,"OK","CHECK - "&amp;TEXTJOIN("; ",TRUE,IF(F177:K177&lt;&gt;"OK",F177:K177,""))))</f>
        <v/>
      </c>
    </row>
    <row r="178">
      <c r="D178" s="5">
        <f>IFERROR(INDEX(People!$B$2:$B$101,MATCH(C178,People!$A$2:$A$101,0)),"")</f>
        <v/>
      </c>
      <c r="E178" s="5">
        <f>IFERROR((INDEX('Required shifts'!$D$2:$D$101,MATCH(B178,'Required shifts'!$A$2:$A$101,0))-INDEX('Required shifts'!$C$2:$C$101,MATCH(B178,'Required shifts'!$A$2:$A$101,0)))*24,"")</f>
        <v/>
      </c>
      <c r="F178" s="5">
        <f>IF(A178="","",IF(COUNTIF('Required shifts'!$A$2:$A$101,B178)=0,"Unknown shift",IF(COUNTIF(People!$A$2:$A$101,C178)=0,"Unknown worker","OK")))</f>
        <v/>
      </c>
      <c r="G178" s="5">
        <f>IF(A178="","",IF(COUNTIFS(Availability!$A$2:$A$201,C178,Availability!$B$2:$B$201,"&lt;="&amp;INDEX('Required shifts'!$C$2:$C$101,MATCH(B178,'Required shifts'!$A$2:$A$101,0)),Availability!$C$2:$C$201,"&gt;="&amp;INDEX('Required shifts'!$D$2:$D$101,MATCH(B178,'Required shifts'!$A$2:$A$101,0)),Availability!$D$2:$D$201,"Available")&gt;0,"OK","Not available"))</f>
        <v/>
      </c>
      <c r="H178" s="5">
        <f>IF(A178="","",IF(SUMPRODUCT(($C$2:$C$201=C178)*($A$2:$A$201&lt;&gt;A178)*(IFERROR(INDEX('Required shifts'!$C$2:$C$101,MATCH($B$2:$B$201,'Required shifts'!$A$2:$A$101,0)),0)&lt;INDEX('Required shifts'!$D$2:$D$101,MATCH(B178,'Required shifts'!$A$2:$A$101,0)))*(IFERROR(INDEX('Required shifts'!$D$2:$D$101,MATCH($B$2:$B$201,'Required shifts'!$A$2:$A$101,0)),0)&gt;INDEX('Required shifts'!$C$2:$C$101,MATCH(B178,'Required shifts'!$A$2:$A$101,0))))&gt;0,"Overlap","OK"))</f>
        <v/>
      </c>
      <c r="I178" s="5">
        <f>IF(A178="","",IF(SUMPRODUCT(($C$2:$C$201=C178)*($A$2:$A$201&lt;&gt;A178)*(IFERROR(INDEX('Required shifts'!$D$2:$D$101,MATCH($B$2:$B$201,'Required shifts'!$A$2:$A$101,0)),0)&lt;=INDEX('Required shifts'!$C$2:$C$101,MATCH(B178,'Required shifts'!$A$2:$A$101,0)))*(IFERROR(INDEX('Required shifts'!$D$2:$D$101,MATCH($B$2:$B$201,'Required shifts'!$A$2:$A$101,0)),0)&gt;INDEX('Required shifts'!$C$2:$C$101,MATCH(B178,'Required shifts'!$A$2:$A$101,0))-Settings!$B$3/24))&gt;0,"Below "&amp;Settings!$B$3&amp;"h threshold","OK"))</f>
        <v/>
      </c>
      <c r="J178" s="5">
        <f>IF(A178="","",IF(COUNTIFS(Eligibility!$A$2:$A$301,C178,Eligibility!$B$2:$B$301,"Skill",Eligibility!$C$2:$C$301,INDEX('Required shifts'!$F$2:$F$101,MATCH(B178,'Required shifts'!$A$2:$A$101,0)),Eligibility!$D$2:$D$301,"Current")&gt;0,"OK","Missing skill"))</f>
        <v/>
      </c>
      <c r="K178" s="5">
        <f>IF(A178="","",IF(COUNTIFS(Eligibility!$A$2:$A$301,C178,Eligibility!$B$2:$B$301,"Site permission",Eligibility!$C$2:$C$301,INDEX('Required shifts'!$G$2:$G$101,MATCH(B178,'Required shifts'!$A$2:$A$101,0)),Eligibility!$D$2:$D$301,"Current")&gt;0,"OK","Missing permission"))</f>
        <v/>
      </c>
      <c r="L178" s="5">
        <f>IF(A178="","",IF(COUNTIF(F178:K178,"&lt;&gt;OK")=0,"OK","CHECK - "&amp;TEXTJOIN("; ",TRUE,IF(F178:K178&lt;&gt;"OK",F178:K178,""))))</f>
        <v/>
      </c>
    </row>
    <row r="179">
      <c r="D179" s="5">
        <f>IFERROR(INDEX(People!$B$2:$B$101,MATCH(C179,People!$A$2:$A$101,0)),"")</f>
        <v/>
      </c>
      <c r="E179" s="5">
        <f>IFERROR((INDEX('Required shifts'!$D$2:$D$101,MATCH(B179,'Required shifts'!$A$2:$A$101,0))-INDEX('Required shifts'!$C$2:$C$101,MATCH(B179,'Required shifts'!$A$2:$A$101,0)))*24,"")</f>
        <v/>
      </c>
      <c r="F179" s="5">
        <f>IF(A179="","",IF(COUNTIF('Required shifts'!$A$2:$A$101,B179)=0,"Unknown shift",IF(COUNTIF(People!$A$2:$A$101,C179)=0,"Unknown worker","OK")))</f>
        <v/>
      </c>
      <c r="G179" s="5">
        <f>IF(A179="","",IF(COUNTIFS(Availability!$A$2:$A$201,C179,Availability!$B$2:$B$201,"&lt;="&amp;INDEX('Required shifts'!$C$2:$C$101,MATCH(B179,'Required shifts'!$A$2:$A$101,0)),Availability!$C$2:$C$201,"&gt;="&amp;INDEX('Required shifts'!$D$2:$D$101,MATCH(B179,'Required shifts'!$A$2:$A$101,0)),Availability!$D$2:$D$201,"Available")&gt;0,"OK","Not available"))</f>
        <v/>
      </c>
      <c r="H179" s="5">
        <f>IF(A179="","",IF(SUMPRODUCT(($C$2:$C$201=C179)*($A$2:$A$201&lt;&gt;A179)*(IFERROR(INDEX('Required shifts'!$C$2:$C$101,MATCH($B$2:$B$201,'Required shifts'!$A$2:$A$101,0)),0)&lt;INDEX('Required shifts'!$D$2:$D$101,MATCH(B179,'Required shifts'!$A$2:$A$101,0)))*(IFERROR(INDEX('Required shifts'!$D$2:$D$101,MATCH($B$2:$B$201,'Required shifts'!$A$2:$A$101,0)),0)&gt;INDEX('Required shifts'!$C$2:$C$101,MATCH(B179,'Required shifts'!$A$2:$A$101,0))))&gt;0,"Overlap","OK"))</f>
        <v/>
      </c>
      <c r="I179" s="5">
        <f>IF(A179="","",IF(SUMPRODUCT(($C$2:$C$201=C179)*($A$2:$A$201&lt;&gt;A179)*(IFERROR(INDEX('Required shifts'!$D$2:$D$101,MATCH($B$2:$B$201,'Required shifts'!$A$2:$A$101,0)),0)&lt;=INDEX('Required shifts'!$C$2:$C$101,MATCH(B179,'Required shifts'!$A$2:$A$101,0)))*(IFERROR(INDEX('Required shifts'!$D$2:$D$101,MATCH($B$2:$B$201,'Required shifts'!$A$2:$A$101,0)),0)&gt;INDEX('Required shifts'!$C$2:$C$101,MATCH(B179,'Required shifts'!$A$2:$A$101,0))-Settings!$B$3/24))&gt;0,"Below "&amp;Settings!$B$3&amp;"h threshold","OK"))</f>
        <v/>
      </c>
      <c r="J179" s="5">
        <f>IF(A179="","",IF(COUNTIFS(Eligibility!$A$2:$A$301,C179,Eligibility!$B$2:$B$301,"Skill",Eligibility!$C$2:$C$301,INDEX('Required shifts'!$F$2:$F$101,MATCH(B179,'Required shifts'!$A$2:$A$101,0)),Eligibility!$D$2:$D$301,"Current")&gt;0,"OK","Missing skill"))</f>
        <v/>
      </c>
      <c r="K179" s="5">
        <f>IF(A179="","",IF(COUNTIFS(Eligibility!$A$2:$A$301,C179,Eligibility!$B$2:$B$301,"Site permission",Eligibility!$C$2:$C$301,INDEX('Required shifts'!$G$2:$G$101,MATCH(B179,'Required shifts'!$A$2:$A$101,0)),Eligibility!$D$2:$D$301,"Current")&gt;0,"OK","Missing permission"))</f>
        <v/>
      </c>
      <c r="L179" s="5">
        <f>IF(A179="","",IF(COUNTIF(F179:K179,"&lt;&gt;OK")=0,"OK","CHECK - "&amp;TEXTJOIN("; ",TRUE,IF(F179:K179&lt;&gt;"OK",F179:K179,""))))</f>
        <v/>
      </c>
    </row>
    <row r="180">
      <c r="D180" s="5">
        <f>IFERROR(INDEX(People!$B$2:$B$101,MATCH(C180,People!$A$2:$A$101,0)),"")</f>
        <v/>
      </c>
      <c r="E180" s="5">
        <f>IFERROR((INDEX('Required shifts'!$D$2:$D$101,MATCH(B180,'Required shifts'!$A$2:$A$101,0))-INDEX('Required shifts'!$C$2:$C$101,MATCH(B180,'Required shifts'!$A$2:$A$101,0)))*24,"")</f>
        <v/>
      </c>
      <c r="F180" s="5">
        <f>IF(A180="","",IF(COUNTIF('Required shifts'!$A$2:$A$101,B180)=0,"Unknown shift",IF(COUNTIF(People!$A$2:$A$101,C180)=0,"Unknown worker","OK")))</f>
        <v/>
      </c>
      <c r="G180" s="5">
        <f>IF(A180="","",IF(COUNTIFS(Availability!$A$2:$A$201,C180,Availability!$B$2:$B$201,"&lt;="&amp;INDEX('Required shifts'!$C$2:$C$101,MATCH(B180,'Required shifts'!$A$2:$A$101,0)),Availability!$C$2:$C$201,"&gt;="&amp;INDEX('Required shifts'!$D$2:$D$101,MATCH(B180,'Required shifts'!$A$2:$A$101,0)),Availability!$D$2:$D$201,"Available")&gt;0,"OK","Not available"))</f>
        <v/>
      </c>
      <c r="H180" s="5">
        <f>IF(A180="","",IF(SUMPRODUCT(($C$2:$C$201=C180)*($A$2:$A$201&lt;&gt;A180)*(IFERROR(INDEX('Required shifts'!$C$2:$C$101,MATCH($B$2:$B$201,'Required shifts'!$A$2:$A$101,0)),0)&lt;INDEX('Required shifts'!$D$2:$D$101,MATCH(B180,'Required shifts'!$A$2:$A$101,0)))*(IFERROR(INDEX('Required shifts'!$D$2:$D$101,MATCH($B$2:$B$201,'Required shifts'!$A$2:$A$101,0)),0)&gt;INDEX('Required shifts'!$C$2:$C$101,MATCH(B180,'Required shifts'!$A$2:$A$101,0))))&gt;0,"Overlap","OK"))</f>
        <v/>
      </c>
      <c r="I180" s="5">
        <f>IF(A180="","",IF(SUMPRODUCT(($C$2:$C$201=C180)*($A$2:$A$201&lt;&gt;A180)*(IFERROR(INDEX('Required shifts'!$D$2:$D$101,MATCH($B$2:$B$201,'Required shifts'!$A$2:$A$101,0)),0)&lt;=INDEX('Required shifts'!$C$2:$C$101,MATCH(B180,'Required shifts'!$A$2:$A$101,0)))*(IFERROR(INDEX('Required shifts'!$D$2:$D$101,MATCH($B$2:$B$201,'Required shifts'!$A$2:$A$101,0)),0)&gt;INDEX('Required shifts'!$C$2:$C$101,MATCH(B180,'Required shifts'!$A$2:$A$101,0))-Settings!$B$3/24))&gt;0,"Below "&amp;Settings!$B$3&amp;"h threshold","OK"))</f>
        <v/>
      </c>
      <c r="J180" s="5">
        <f>IF(A180="","",IF(COUNTIFS(Eligibility!$A$2:$A$301,C180,Eligibility!$B$2:$B$301,"Skill",Eligibility!$C$2:$C$301,INDEX('Required shifts'!$F$2:$F$101,MATCH(B180,'Required shifts'!$A$2:$A$101,0)),Eligibility!$D$2:$D$301,"Current")&gt;0,"OK","Missing skill"))</f>
        <v/>
      </c>
      <c r="K180" s="5">
        <f>IF(A180="","",IF(COUNTIFS(Eligibility!$A$2:$A$301,C180,Eligibility!$B$2:$B$301,"Site permission",Eligibility!$C$2:$C$301,INDEX('Required shifts'!$G$2:$G$101,MATCH(B180,'Required shifts'!$A$2:$A$101,0)),Eligibility!$D$2:$D$301,"Current")&gt;0,"OK","Missing permission"))</f>
        <v/>
      </c>
      <c r="L180" s="5">
        <f>IF(A180="","",IF(COUNTIF(F180:K180,"&lt;&gt;OK")=0,"OK","CHECK - "&amp;TEXTJOIN("; ",TRUE,IF(F180:K180&lt;&gt;"OK",F180:K180,""))))</f>
        <v/>
      </c>
    </row>
    <row r="181">
      <c r="D181" s="5">
        <f>IFERROR(INDEX(People!$B$2:$B$101,MATCH(C181,People!$A$2:$A$101,0)),"")</f>
        <v/>
      </c>
      <c r="E181" s="5">
        <f>IFERROR((INDEX('Required shifts'!$D$2:$D$101,MATCH(B181,'Required shifts'!$A$2:$A$101,0))-INDEX('Required shifts'!$C$2:$C$101,MATCH(B181,'Required shifts'!$A$2:$A$101,0)))*24,"")</f>
        <v/>
      </c>
      <c r="F181" s="5">
        <f>IF(A181="","",IF(COUNTIF('Required shifts'!$A$2:$A$101,B181)=0,"Unknown shift",IF(COUNTIF(People!$A$2:$A$101,C181)=0,"Unknown worker","OK")))</f>
        <v/>
      </c>
      <c r="G181" s="5">
        <f>IF(A181="","",IF(COUNTIFS(Availability!$A$2:$A$201,C181,Availability!$B$2:$B$201,"&lt;="&amp;INDEX('Required shifts'!$C$2:$C$101,MATCH(B181,'Required shifts'!$A$2:$A$101,0)),Availability!$C$2:$C$201,"&gt;="&amp;INDEX('Required shifts'!$D$2:$D$101,MATCH(B181,'Required shifts'!$A$2:$A$101,0)),Availability!$D$2:$D$201,"Available")&gt;0,"OK","Not available"))</f>
        <v/>
      </c>
      <c r="H181" s="5">
        <f>IF(A181="","",IF(SUMPRODUCT(($C$2:$C$201=C181)*($A$2:$A$201&lt;&gt;A181)*(IFERROR(INDEX('Required shifts'!$C$2:$C$101,MATCH($B$2:$B$201,'Required shifts'!$A$2:$A$101,0)),0)&lt;INDEX('Required shifts'!$D$2:$D$101,MATCH(B181,'Required shifts'!$A$2:$A$101,0)))*(IFERROR(INDEX('Required shifts'!$D$2:$D$101,MATCH($B$2:$B$201,'Required shifts'!$A$2:$A$101,0)),0)&gt;INDEX('Required shifts'!$C$2:$C$101,MATCH(B181,'Required shifts'!$A$2:$A$101,0))))&gt;0,"Overlap","OK"))</f>
        <v/>
      </c>
      <c r="I181" s="5">
        <f>IF(A181="","",IF(SUMPRODUCT(($C$2:$C$201=C181)*($A$2:$A$201&lt;&gt;A181)*(IFERROR(INDEX('Required shifts'!$D$2:$D$101,MATCH($B$2:$B$201,'Required shifts'!$A$2:$A$101,0)),0)&lt;=INDEX('Required shifts'!$C$2:$C$101,MATCH(B181,'Required shifts'!$A$2:$A$101,0)))*(IFERROR(INDEX('Required shifts'!$D$2:$D$101,MATCH($B$2:$B$201,'Required shifts'!$A$2:$A$101,0)),0)&gt;INDEX('Required shifts'!$C$2:$C$101,MATCH(B181,'Required shifts'!$A$2:$A$101,0))-Settings!$B$3/24))&gt;0,"Below "&amp;Settings!$B$3&amp;"h threshold","OK"))</f>
        <v/>
      </c>
      <c r="J181" s="5">
        <f>IF(A181="","",IF(COUNTIFS(Eligibility!$A$2:$A$301,C181,Eligibility!$B$2:$B$301,"Skill",Eligibility!$C$2:$C$301,INDEX('Required shifts'!$F$2:$F$101,MATCH(B181,'Required shifts'!$A$2:$A$101,0)),Eligibility!$D$2:$D$301,"Current")&gt;0,"OK","Missing skill"))</f>
        <v/>
      </c>
      <c r="K181" s="5">
        <f>IF(A181="","",IF(COUNTIFS(Eligibility!$A$2:$A$301,C181,Eligibility!$B$2:$B$301,"Site permission",Eligibility!$C$2:$C$301,INDEX('Required shifts'!$G$2:$G$101,MATCH(B181,'Required shifts'!$A$2:$A$101,0)),Eligibility!$D$2:$D$301,"Current")&gt;0,"OK","Missing permission"))</f>
        <v/>
      </c>
      <c r="L181" s="5">
        <f>IF(A181="","",IF(COUNTIF(F181:K181,"&lt;&gt;OK")=0,"OK","CHECK - "&amp;TEXTJOIN("; ",TRUE,IF(F181:K181&lt;&gt;"OK",F181:K181,""))))</f>
        <v/>
      </c>
    </row>
    <row r="182">
      <c r="D182" s="5">
        <f>IFERROR(INDEX(People!$B$2:$B$101,MATCH(C182,People!$A$2:$A$101,0)),"")</f>
        <v/>
      </c>
      <c r="E182" s="5">
        <f>IFERROR((INDEX('Required shifts'!$D$2:$D$101,MATCH(B182,'Required shifts'!$A$2:$A$101,0))-INDEX('Required shifts'!$C$2:$C$101,MATCH(B182,'Required shifts'!$A$2:$A$101,0)))*24,"")</f>
        <v/>
      </c>
      <c r="F182" s="5">
        <f>IF(A182="","",IF(COUNTIF('Required shifts'!$A$2:$A$101,B182)=0,"Unknown shift",IF(COUNTIF(People!$A$2:$A$101,C182)=0,"Unknown worker","OK")))</f>
        <v/>
      </c>
      <c r="G182" s="5">
        <f>IF(A182="","",IF(COUNTIFS(Availability!$A$2:$A$201,C182,Availability!$B$2:$B$201,"&lt;="&amp;INDEX('Required shifts'!$C$2:$C$101,MATCH(B182,'Required shifts'!$A$2:$A$101,0)),Availability!$C$2:$C$201,"&gt;="&amp;INDEX('Required shifts'!$D$2:$D$101,MATCH(B182,'Required shifts'!$A$2:$A$101,0)),Availability!$D$2:$D$201,"Available")&gt;0,"OK","Not available"))</f>
        <v/>
      </c>
      <c r="H182" s="5">
        <f>IF(A182="","",IF(SUMPRODUCT(($C$2:$C$201=C182)*($A$2:$A$201&lt;&gt;A182)*(IFERROR(INDEX('Required shifts'!$C$2:$C$101,MATCH($B$2:$B$201,'Required shifts'!$A$2:$A$101,0)),0)&lt;INDEX('Required shifts'!$D$2:$D$101,MATCH(B182,'Required shifts'!$A$2:$A$101,0)))*(IFERROR(INDEX('Required shifts'!$D$2:$D$101,MATCH($B$2:$B$201,'Required shifts'!$A$2:$A$101,0)),0)&gt;INDEX('Required shifts'!$C$2:$C$101,MATCH(B182,'Required shifts'!$A$2:$A$101,0))))&gt;0,"Overlap","OK"))</f>
        <v/>
      </c>
      <c r="I182" s="5">
        <f>IF(A182="","",IF(SUMPRODUCT(($C$2:$C$201=C182)*($A$2:$A$201&lt;&gt;A182)*(IFERROR(INDEX('Required shifts'!$D$2:$D$101,MATCH($B$2:$B$201,'Required shifts'!$A$2:$A$101,0)),0)&lt;=INDEX('Required shifts'!$C$2:$C$101,MATCH(B182,'Required shifts'!$A$2:$A$101,0)))*(IFERROR(INDEX('Required shifts'!$D$2:$D$101,MATCH($B$2:$B$201,'Required shifts'!$A$2:$A$101,0)),0)&gt;INDEX('Required shifts'!$C$2:$C$101,MATCH(B182,'Required shifts'!$A$2:$A$101,0))-Settings!$B$3/24))&gt;0,"Below "&amp;Settings!$B$3&amp;"h threshold","OK"))</f>
        <v/>
      </c>
      <c r="J182" s="5">
        <f>IF(A182="","",IF(COUNTIFS(Eligibility!$A$2:$A$301,C182,Eligibility!$B$2:$B$301,"Skill",Eligibility!$C$2:$C$301,INDEX('Required shifts'!$F$2:$F$101,MATCH(B182,'Required shifts'!$A$2:$A$101,0)),Eligibility!$D$2:$D$301,"Current")&gt;0,"OK","Missing skill"))</f>
        <v/>
      </c>
      <c r="K182" s="5">
        <f>IF(A182="","",IF(COUNTIFS(Eligibility!$A$2:$A$301,C182,Eligibility!$B$2:$B$301,"Site permission",Eligibility!$C$2:$C$301,INDEX('Required shifts'!$G$2:$G$101,MATCH(B182,'Required shifts'!$A$2:$A$101,0)),Eligibility!$D$2:$D$301,"Current")&gt;0,"OK","Missing permission"))</f>
        <v/>
      </c>
      <c r="L182" s="5">
        <f>IF(A182="","",IF(COUNTIF(F182:K182,"&lt;&gt;OK")=0,"OK","CHECK - "&amp;TEXTJOIN("; ",TRUE,IF(F182:K182&lt;&gt;"OK",F182:K182,""))))</f>
        <v/>
      </c>
    </row>
    <row r="183">
      <c r="D183" s="5">
        <f>IFERROR(INDEX(People!$B$2:$B$101,MATCH(C183,People!$A$2:$A$101,0)),"")</f>
        <v/>
      </c>
      <c r="E183" s="5">
        <f>IFERROR((INDEX('Required shifts'!$D$2:$D$101,MATCH(B183,'Required shifts'!$A$2:$A$101,0))-INDEX('Required shifts'!$C$2:$C$101,MATCH(B183,'Required shifts'!$A$2:$A$101,0)))*24,"")</f>
        <v/>
      </c>
      <c r="F183" s="5">
        <f>IF(A183="","",IF(COUNTIF('Required shifts'!$A$2:$A$101,B183)=0,"Unknown shift",IF(COUNTIF(People!$A$2:$A$101,C183)=0,"Unknown worker","OK")))</f>
        <v/>
      </c>
      <c r="G183" s="5">
        <f>IF(A183="","",IF(COUNTIFS(Availability!$A$2:$A$201,C183,Availability!$B$2:$B$201,"&lt;="&amp;INDEX('Required shifts'!$C$2:$C$101,MATCH(B183,'Required shifts'!$A$2:$A$101,0)),Availability!$C$2:$C$201,"&gt;="&amp;INDEX('Required shifts'!$D$2:$D$101,MATCH(B183,'Required shifts'!$A$2:$A$101,0)),Availability!$D$2:$D$201,"Available")&gt;0,"OK","Not available"))</f>
        <v/>
      </c>
      <c r="H183" s="5">
        <f>IF(A183="","",IF(SUMPRODUCT(($C$2:$C$201=C183)*($A$2:$A$201&lt;&gt;A183)*(IFERROR(INDEX('Required shifts'!$C$2:$C$101,MATCH($B$2:$B$201,'Required shifts'!$A$2:$A$101,0)),0)&lt;INDEX('Required shifts'!$D$2:$D$101,MATCH(B183,'Required shifts'!$A$2:$A$101,0)))*(IFERROR(INDEX('Required shifts'!$D$2:$D$101,MATCH($B$2:$B$201,'Required shifts'!$A$2:$A$101,0)),0)&gt;INDEX('Required shifts'!$C$2:$C$101,MATCH(B183,'Required shifts'!$A$2:$A$101,0))))&gt;0,"Overlap","OK"))</f>
        <v/>
      </c>
      <c r="I183" s="5">
        <f>IF(A183="","",IF(SUMPRODUCT(($C$2:$C$201=C183)*($A$2:$A$201&lt;&gt;A183)*(IFERROR(INDEX('Required shifts'!$D$2:$D$101,MATCH($B$2:$B$201,'Required shifts'!$A$2:$A$101,0)),0)&lt;=INDEX('Required shifts'!$C$2:$C$101,MATCH(B183,'Required shifts'!$A$2:$A$101,0)))*(IFERROR(INDEX('Required shifts'!$D$2:$D$101,MATCH($B$2:$B$201,'Required shifts'!$A$2:$A$101,0)),0)&gt;INDEX('Required shifts'!$C$2:$C$101,MATCH(B183,'Required shifts'!$A$2:$A$101,0))-Settings!$B$3/24))&gt;0,"Below "&amp;Settings!$B$3&amp;"h threshold","OK"))</f>
        <v/>
      </c>
      <c r="J183" s="5">
        <f>IF(A183="","",IF(COUNTIFS(Eligibility!$A$2:$A$301,C183,Eligibility!$B$2:$B$301,"Skill",Eligibility!$C$2:$C$301,INDEX('Required shifts'!$F$2:$F$101,MATCH(B183,'Required shifts'!$A$2:$A$101,0)),Eligibility!$D$2:$D$301,"Current")&gt;0,"OK","Missing skill"))</f>
        <v/>
      </c>
      <c r="K183" s="5">
        <f>IF(A183="","",IF(COUNTIFS(Eligibility!$A$2:$A$301,C183,Eligibility!$B$2:$B$301,"Site permission",Eligibility!$C$2:$C$301,INDEX('Required shifts'!$G$2:$G$101,MATCH(B183,'Required shifts'!$A$2:$A$101,0)),Eligibility!$D$2:$D$301,"Current")&gt;0,"OK","Missing permission"))</f>
        <v/>
      </c>
      <c r="L183" s="5">
        <f>IF(A183="","",IF(COUNTIF(F183:K183,"&lt;&gt;OK")=0,"OK","CHECK - "&amp;TEXTJOIN("; ",TRUE,IF(F183:K183&lt;&gt;"OK",F183:K183,""))))</f>
        <v/>
      </c>
    </row>
    <row r="184">
      <c r="D184" s="5">
        <f>IFERROR(INDEX(People!$B$2:$B$101,MATCH(C184,People!$A$2:$A$101,0)),"")</f>
        <v/>
      </c>
      <c r="E184" s="5">
        <f>IFERROR((INDEX('Required shifts'!$D$2:$D$101,MATCH(B184,'Required shifts'!$A$2:$A$101,0))-INDEX('Required shifts'!$C$2:$C$101,MATCH(B184,'Required shifts'!$A$2:$A$101,0)))*24,"")</f>
        <v/>
      </c>
      <c r="F184" s="5">
        <f>IF(A184="","",IF(COUNTIF('Required shifts'!$A$2:$A$101,B184)=0,"Unknown shift",IF(COUNTIF(People!$A$2:$A$101,C184)=0,"Unknown worker","OK")))</f>
        <v/>
      </c>
      <c r="G184" s="5">
        <f>IF(A184="","",IF(COUNTIFS(Availability!$A$2:$A$201,C184,Availability!$B$2:$B$201,"&lt;="&amp;INDEX('Required shifts'!$C$2:$C$101,MATCH(B184,'Required shifts'!$A$2:$A$101,0)),Availability!$C$2:$C$201,"&gt;="&amp;INDEX('Required shifts'!$D$2:$D$101,MATCH(B184,'Required shifts'!$A$2:$A$101,0)),Availability!$D$2:$D$201,"Available")&gt;0,"OK","Not available"))</f>
        <v/>
      </c>
      <c r="H184" s="5">
        <f>IF(A184="","",IF(SUMPRODUCT(($C$2:$C$201=C184)*($A$2:$A$201&lt;&gt;A184)*(IFERROR(INDEX('Required shifts'!$C$2:$C$101,MATCH($B$2:$B$201,'Required shifts'!$A$2:$A$101,0)),0)&lt;INDEX('Required shifts'!$D$2:$D$101,MATCH(B184,'Required shifts'!$A$2:$A$101,0)))*(IFERROR(INDEX('Required shifts'!$D$2:$D$101,MATCH($B$2:$B$201,'Required shifts'!$A$2:$A$101,0)),0)&gt;INDEX('Required shifts'!$C$2:$C$101,MATCH(B184,'Required shifts'!$A$2:$A$101,0))))&gt;0,"Overlap","OK"))</f>
        <v/>
      </c>
      <c r="I184" s="5">
        <f>IF(A184="","",IF(SUMPRODUCT(($C$2:$C$201=C184)*($A$2:$A$201&lt;&gt;A184)*(IFERROR(INDEX('Required shifts'!$D$2:$D$101,MATCH($B$2:$B$201,'Required shifts'!$A$2:$A$101,0)),0)&lt;=INDEX('Required shifts'!$C$2:$C$101,MATCH(B184,'Required shifts'!$A$2:$A$101,0)))*(IFERROR(INDEX('Required shifts'!$D$2:$D$101,MATCH($B$2:$B$201,'Required shifts'!$A$2:$A$101,0)),0)&gt;INDEX('Required shifts'!$C$2:$C$101,MATCH(B184,'Required shifts'!$A$2:$A$101,0))-Settings!$B$3/24))&gt;0,"Below "&amp;Settings!$B$3&amp;"h threshold","OK"))</f>
        <v/>
      </c>
      <c r="J184" s="5">
        <f>IF(A184="","",IF(COUNTIFS(Eligibility!$A$2:$A$301,C184,Eligibility!$B$2:$B$301,"Skill",Eligibility!$C$2:$C$301,INDEX('Required shifts'!$F$2:$F$101,MATCH(B184,'Required shifts'!$A$2:$A$101,0)),Eligibility!$D$2:$D$301,"Current")&gt;0,"OK","Missing skill"))</f>
        <v/>
      </c>
      <c r="K184" s="5">
        <f>IF(A184="","",IF(COUNTIFS(Eligibility!$A$2:$A$301,C184,Eligibility!$B$2:$B$301,"Site permission",Eligibility!$C$2:$C$301,INDEX('Required shifts'!$G$2:$G$101,MATCH(B184,'Required shifts'!$A$2:$A$101,0)),Eligibility!$D$2:$D$301,"Current")&gt;0,"OK","Missing permission"))</f>
        <v/>
      </c>
      <c r="L184" s="5">
        <f>IF(A184="","",IF(COUNTIF(F184:K184,"&lt;&gt;OK")=0,"OK","CHECK - "&amp;TEXTJOIN("; ",TRUE,IF(F184:K184&lt;&gt;"OK",F184:K184,""))))</f>
        <v/>
      </c>
    </row>
    <row r="185">
      <c r="D185" s="5">
        <f>IFERROR(INDEX(People!$B$2:$B$101,MATCH(C185,People!$A$2:$A$101,0)),"")</f>
        <v/>
      </c>
      <c r="E185" s="5">
        <f>IFERROR((INDEX('Required shifts'!$D$2:$D$101,MATCH(B185,'Required shifts'!$A$2:$A$101,0))-INDEX('Required shifts'!$C$2:$C$101,MATCH(B185,'Required shifts'!$A$2:$A$101,0)))*24,"")</f>
        <v/>
      </c>
      <c r="F185" s="5">
        <f>IF(A185="","",IF(COUNTIF('Required shifts'!$A$2:$A$101,B185)=0,"Unknown shift",IF(COUNTIF(People!$A$2:$A$101,C185)=0,"Unknown worker","OK")))</f>
        <v/>
      </c>
      <c r="G185" s="5">
        <f>IF(A185="","",IF(COUNTIFS(Availability!$A$2:$A$201,C185,Availability!$B$2:$B$201,"&lt;="&amp;INDEX('Required shifts'!$C$2:$C$101,MATCH(B185,'Required shifts'!$A$2:$A$101,0)),Availability!$C$2:$C$201,"&gt;="&amp;INDEX('Required shifts'!$D$2:$D$101,MATCH(B185,'Required shifts'!$A$2:$A$101,0)),Availability!$D$2:$D$201,"Available")&gt;0,"OK","Not available"))</f>
        <v/>
      </c>
      <c r="H185" s="5">
        <f>IF(A185="","",IF(SUMPRODUCT(($C$2:$C$201=C185)*($A$2:$A$201&lt;&gt;A185)*(IFERROR(INDEX('Required shifts'!$C$2:$C$101,MATCH($B$2:$B$201,'Required shifts'!$A$2:$A$101,0)),0)&lt;INDEX('Required shifts'!$D$2:$D$101,MATCH(B185,'Required shifts'!$A$2:$A$101,0)))*(IFERROR(INDEX('Required shifts'!$D$2:$D$101,MATCH($B$2:$B$201,'Required shifts'!$A$2:$A$101,0)),0)&gt;INDEX('Required shifts'!$C$2:$C$101,MATCH(B185,'Required shifts'!$A$2:$A$101,0))))&gt;0,"Overlap","OK"))</f>
        <v/>
      </c>
      <c r="I185" s="5">
        <f>IF(A185="","",IF(SUMPRODUCT(($C$2:$C$201=C185)*($A$2:$A$201&lt;&gt;A185)*(IFERROR(INDEX('Required shifts'!$D$2:$D$101,MATCH($B$2:$B$201,'Required shifts'!$A$2:$A$101,0)),0)&lt;=INDEX('Required shifts'!$C$2:$C$101,MATCH(B185,'Required shifts'!$A$2:$A$101,0)))*(IFERROR(INDEX('Required shifts'!$D$2:$D$101,MATCH($B$2:$B$201,'Required shifts'!$A$2:$A$101,0)),0)&gt;INDEX('Required shifts'!$C$2:$C$101,MATCH(B185,'Required shifts'!$A$2:$A$101,0))-Settings!$B$3/24))&gt;0,"Below "&amp;Settings!$B$3&amp;"h threshold","OK"))</f>
        <v/>
      </c>
      <c r="J185" s="5">
        <f>IF(A185="","",IF(COUNTIFS(Eligibility!$A$2:$A$301,C185,Eligibility!$B$2:$B$301,"Skill",Eligibility!$C$2:$C$301,INDEX('Required shifts'!$F$2:$F$101,MATCH(B185,'Required shifts'!$A$2:$A$101,0)),Eligibility!$D$2:$D$301,"Current")&gt;0,"OK","Missing skill"))</f>
        <v/>
      </c>
      <c r="K185" s="5">
        <f>IF(A185="","",IF(COUNTIFS(Eligibility!$A$2:$A$301,C185,Eligibility!$B$2:$B$301,"Site permission",Eligibility!$C$2:$C$301,INDEX('Required shifts'!$G$2:$G$101,MATCH(B185,'Required shifts'!$A$2:$A$101,0)),Eligibility!$D$2:$D$301,"Current")&gt;0,"OK","Missing permission"))</f>
        <v/>
      </c>
      <c r="L185" s="5">
        <f>IF(A185="","",IF(COUNTIF(F185:K185,"&lt;&gt;OK")=0,"OK","CHECK - "&amp;TEXTJOIN("; ",TRUE,IF(F185:K185&lt;&gt;"OK",F185:K185,""))))</f>
        <v/>
      </c>
    </row>
    <row r="186">
      <c r="D186" s="5">
        <f>IFERROR(INDEX(People!$B$2:$B$101,MATCH(C186,People!$A$2:$A$101,0)),"")</f>
        <v/>
      </c>
      <c r="E186" s="5">
        <f>IFERROR((INDEX('Required shifts'!$D$2:$D$101,MATCH(B186,'Required shifts'!$A$2:$A$101,0))-INDEX('Required shifts'!$C$2:$C$101,MATCH(B186,'Required shifts'!$A$2:$A$101,0)))*24,"")</f>
        <v/>
      </c>
      <c r="F186" s="5">
        <f>IF(A186="","",IF(COUNTIF('Required shifts'!$A$2:$A$101,B186)=0,"Unknown shift",IF(COUNTIF(People!$A$2:$A$101,C186)=0,"Unknown worker","OK")))</f>
        <v/>
      </c>
      <c r="G186" s="5">
        <f>IF(A186="","",IF(COUNTIFS(Availability!$A$2:$A$201,C186,Availability!$B$2:$B$201,"&lt;="&amp;INDEX('Required shifts'!$C$2:$C$101,MATCH(B186,'Required shifts'!$A$2:$A$101,0)),Availability!$C$2:$C$201,"&gt;="&amp;INDEX('Required shifts'!$D$2:$D$101,MATCH(B186,'Required shifts'!$A$2:$A$101,0)),Availability!$D$2:$D$201,"Available")&gt;0,"OK","Not available"))</f>
        <v/>
      </c>
      <c r="H186" s="5">
        <f>IF(A186="","",IF(SUMPRODUCT(($C$2:$C$201=C186)*($A$2:$A$201&lt;&gt;A186)*(IFERROR(INDEX('Required shifts'!$C$2:$C$101,MATCH($B$2:$B$201,'Required shifts'!$A$2:$A$101,0)),0)&lt;INDEX('Required shifts'!$D$2:$D$101,MATCH(B186,'Required shifts'!$A$2:$A$101,0)))*(IFERROR(INDEX('Required shifts'!$D$2:$D$101,MATCH($B$2:$B$201,'Required shifts'!$A$2:$A$101,0)),0)&gt;INDEX('Required shifts'!$C$2:$C$101,MATCH(B186,'Required shifts'!$A$2:$A$101,0))))&gt;0,"Overlap","OK"))</f>
        <v/>
      </c>
      <c r="I186" s="5">
        <f>IF(A186="","",IF(SUMPRODUCT(($C$2:$C$201=C186)*($A$2:$A$201&lt;&gt;A186)*(IFERROR(INDEX('Required shifts'!$D$2:$D$101,MATCH($B$2:$B$201,'Required shifts'!$A$2:$A$101,0)),0)&lt;=INDEX('Required shifts'!$C$2:$C$101,MATCH(B186,'Required shifts'!$A$2:$A$101,0)))*(IFERROR(INDEX('Required shifts'!$D$2:$D$101,MATCH($B$2:$B$201,'Required shifts'!$A$2:$A$101,0)),0)&gt;INDEX('Required shifts'!$C$2:$C$101,MATCH(B186,'Required shifts'!$A$2:$A$101,0))-Settings!$B$3/24))&gt;0,"Below "&amp;Settings!$B$3&amp;"h threshold","OK"))</f>
        <v/>
      </c>
      <c r="J186" s="5">
        <f>IF(A186="","",IF(COUNTIFS(Eligibility!$A$2:$A$301,C186,Eligibility!$B$2:$B$301,"Skill",Eligibility!$C$2:$C$301,INDEX('Required shifts'!$F$2:$F$101,MATCH(B186,'Required shifts'!$A$2:$A$101,0)),Eligibility!$D$2:$D$301,"Current")&gt;0,"OK","Missing skill"))</f>
        <v/>
      </c>
      <c r="K186" s="5">
        <f>IF(A186="","",IF(COUNTIFS(Eligibility!$A$2:$A$301,C186,Eligibility!$B$2:$B$301,"Site permission",Eligibility!$C$2:$C$301,INDEX('Required shifts'!$G$2:$G$101,MATCH(B186,'Required shifts'!$A$2:$A$101,0)),Eligibility!$D$2:$D$301,"Current")&gt;0,"OK","Missing permission"))</f>
        <v/>
      </c>
      <c r="L186" s="5">
        <f>IF(A186="","",IF(COUNTIF(F186:K186,"&lt;&gt;OK")=0,"OK","CHECK - "&amp;TEXTJOIN("; ",TRUE,IF(F186:K186&lt;&gt;"OK",F186:K186,""))))</f>
        <v/>
      </c>
    </row>
    <row r="187">
      <c r="D187" s="5">
        <f>IFERROR(INDEX(People!$B$2:$B$101,MATCH(C187,People!$A$2:$A$101,0)),"")</f>
        <v/>
      </c>
      <c r="E187" s="5">
        <f>IFERROR((INDEX('Required shifts'!$D$2:$D$101,MATCH(B187,'Required shifts'!$A$2:$A$101,0))-INDEX('Required shifts'!$C$2:$C$101,MATCH(B187,'Required shifts'!$A$2:$A$101,0)))*24,"")</f>
        <v/>
      </c>
      <c r="F187" s="5">
        <f>IF(A187="","",IF(COUNTIF('Required shifts'!$A$2:$A$101,B187)=0,"Unknown shift",IF(COUNTIF(People!$A$2:$A$101,C187)=0,"Unknown worker","OK")))</f>
        <v/>
      </c>
      <c r="G187" s="5">
        <f>IF(A187="","",IF(COUNTIFS(Availability!$A$2:$A$201,C187,Availability!$B$2:$B$201,"&lt;="&amp;INDEX('Required shifts'!$C$2:$C$101,MATCH(B187,'Required shifts'!$A$2:$A$101,0)),Availability!$C$2:$C$201,"&gt;="&amp;INDEX('Required shifts'!$D$2:$D$101,MATCH(B187,'Required shifts'!$A$2:$A$101,0)),Availability!$D$2:$D$201,"Available")&gt;0,"OK","Not available"))</f>
        <v/>
      </c>
      <c r="H187" s="5">
        <f>IF(A187="","",IF(SUMPRODUCT(($C$2:$C$201=C187)*($A$2:$A$201&lt;&gt;A187)*(IFERROR(INDEX('Required shifts'!$C$2:$C$101,MATCH($B$2:$B$201,'Required shifts'!$A$2:$A$101,0)),0)&lt;INDEX('Required shifts'!$D$2:$D$101,MATCH(B187,'Required shifts'!$A$2:$A$101,0)))*(IFERROR(INDEX('Required shifts'!$D$2:$D$101,MATCH($B$2:$B$201,'Required shifts'!$A$2:$A$101,0)),0)&gt;INDEX('Required shifts'!$C$2:$C$101,MATCH(B187,'Required shifts'!$A$2:$A$101,0))))&gt;0,"Overlap","OK"))</f>
        <v/>
      </c>
      <c r="I187" s="5">
        <f>IF(A187="","",IF(SUMPRODUCT(($C$2:$C$201=C187)*($A$2:$A$201&lt;&gt;A187)*(IFERROR(INDEX('Required shifts'!$D$2:$D$101,MATCH($B$2:$B$201,'Required shifts'!$A$2:$A$101,0)),0)&lt;=INDEX('Required shifts'!$C$2:$C$101,MATCH(B187,'Required shifts'!$A$2:$A$101,0)))*(IFERROR(INDEX('Required shifts'!$D$2:$D$101,MATCH($B$2:$B$201,'Required shifts'!$A$2:$A$101,0)),0)&gt;INDEX('Required shifts'!$C$2:$C$101,MATCH(B187,'Required shifts'!$A$2:$A$101,0))-Settings!$B$3/24))&gt;0,"Below "&amp;Settings!$B$3&amp;"h threshold","OK"))</f>
        <v/>
      </c>
      <c r="J187" s="5">
        <f>IF(A187="","",IF(COUNTIFS(Eligibility!$A$2:$A$301,C187,Eligibility!$B$2:$B$301,"Skill",Eligibility!$C$2:$C$301,INDEX('Required shifts'!$F$2:$F$101,MATCH(B187,'Required shifts'!$A$2:$A$101,0)),Eligibility!$D$2:$D$301,"Current")&gt;0,"OK","Missing skill"))</f>
        <v/>
      </c>
      <c r="K187" s="5">
        <f>IF(A187="","",IF(COUNTIFS(Eligibility!$A$2:$A$301,C187,Eligibility!$B$2:$B$301,"Site permission",Eligibility!$C$2:$C$301,INDEX('Required shifts'!$G$2:$G$101,MATCH(B187,'Required shifts'!$A$2:$A$101,0)),Eligibility!$D$2:$D$301,"Current")&gt;0,"OK","Missing permission"))</f>
        <v/>
      </c>
      <c r="L187" s="5">
        <f>IF(A187="","",IF(COUNTIF(F187:K187,"&lt;&gt;OK")=0,"OK","CHECK - "&amp;TEXTJOIN("; ",TRUE,IF(F187:K187&lt;&gt;"OK",F187:K187,""))))</f>
        <v/>
      </c>
    </row>
    <row r="188">
      <c r="D188" s="5">
        <f>IFERROR(INDEX(People!$B$2:$B$101,MATCH(C188,People!$A$2:$A$101,0)),"")</f>
        <v/>
      </c>
      <c r="E188" s="5">
        <f>IFERROR((INDEX('Required shifts'!$D$2:$D$101,MATCH(B188,'Required shifts'!$A$2:$A$101,0))-INDEX('Required shifts'!$C$2:$C$101,MATCH(B188,'Required shifts'!$A$2:$A$101,0)))*24,"")</f>
        <v/>
      </c>
      <c r="F188" s="5">
        <f>IF(A188="","",IF(COUNTIF('Required shifts'!$A$2:$A$101,B188)=0,"Unknown shift",IF(COUNTIF(People!$A$2:$A$101,C188)=0,"Unknown worker","OK")))</f>
        <v/>
      </c>
      <c r="G188" s="5">
        <f>IF(A188="","",IF(COUNTIFS(Availability!$A$2:$A$201,C188,Availability!$B$2:$B$201,"&lt;="&amp;INDEX('Required shifts'!$C$2:$C$101,MATCH(B188,'Required shifts'!$A$2:$A$101,0)),Availability!$C$2:$C$201,"&gt;="&amp;INDEX('Required shifts'!$D$2:$D$101,MATCH(B188,'Required shifts'!$A$2:$A$101,0)),Availability!$D$2:$D$201,"Available")&gt;0,"OK","Not available"))</f>
        <v/>
      </c>
      <c r="H188" s="5">
        <f>IF(A188="","",IF(SUMPRODUCT(($C$2:$C$201=C188)*($A$2:$A$201&lt;&gt;A188)*(IFERROR(INDEX('Required shifts'!$C$2:$C$101,MATCH($B$2:$B$201,'Required shifts'!$A$2:$A$101,0)),0)&lt;INDEX('Required shifts'!$D$2:$D$101,MATCH(B188,'Required shifts'!$A$2:$A$101,0)))*(IFERROR(INDEX('Required shifts'!$D$2:$D$101,MATCH($B$2:$B$201,'Required shifts'!$A$2:$A$101,0)),0)&gt;INDEX('Required shifts'!$C$2:$C$101,MATCH(B188,'Required shifts'!$A$2:$A$101,0))))&gt;0,"Overlap","OK"))</f>
        <v/>
      </c>
      <c r="I188" s="5">
        <f>IF(A188="","",IF(SUMPRODUCT(($C$2:$C$201=C188)*($A$2:$A$201&lt;&gt;A188)*(IFERROR(INDEX('Required shifts'!$D$2:$D$101,MATCH($B$2:$B$201,'Required shifts'!$A$2:$A$101,0)),0)&lt;=INDEX('Required shifts'!$C$2:$C$101,MATCH(B188,'Required shifts'!$A$2:$A$101,0)))*(IFERROR(INDEX('Required shifts'!$D$2:$D$101,MATCH($B$2:$B$201,'Required shifts'!$A$2:$A$101,0)),0)&gt;INDEX('Required shifts'!$C$2:$C$101,MATCH(B188,'Required shifts'!$A$2:$A$101,0))-Settings!$B$3/24))&gt;0,"Below "&amp;Settings!$B$3&amp;"h threshold","OK"))</f>
        <v/>
      </c>
      <c r="J188" s="5">
        <f>IF(A188="","",IF(COUNTIFS(Eligibility!$A$2:$A$301,C188,Eligibility!$B$2:$B$301,"Skill",Eligibility!$C$2:$C$301,INDEX('Required shifts'!$F$2:$F$101,MATCH(B188,'Required shifts'!$A$2:$A$101,0)),Eligibility!$D$2:$D$301,"Current")&gt;0,"OK","Missing skill"))</f>
        <v/>
      </c>
      <c r="K188" s="5">
        <f>IF(A188="","",IF(COUNTIFS(Eligibility!$A$2:$A$301,C188,Eligibility!$B$2:$B$301,"Site permission",Eligibility!$C$2:$C$301,INDEX('Required shifts'!$G$2:$G$101,MATCH(B188,'Required shifts'!$A$2:$A$101,0)),Eligibility!$D$2:$D$301,"Current")&gt;0,"OK","Missing permission"))</f>
        <v/>
      </c>
      <c r="L188" s="5">
        <f>IF(A188="","",IF(COUNTIF(F188:K188,"&lt;&gt;OK")=0,"OK","CHECK - "&amp;TEXTJOIN("; ",TRUE,IF(F188:K188&lt;&gt;"OK",F188:K188,""))))</f>
        <v/>
      </c>
    </row>
    <row r="189">
      <c r="D189" s="5">
        <f>IFERROR(INDEX(People!$B$2:$B$101,MATCH(C189,People!$A$2:$A$101,0)),"")</f>
        <v/>
      </c>
      <c r="E189" s="5">
        <f>IFERROR((INDEX('Required shifts'!$D$2:$D$101,MATCH(B189,'Required shifts'!$A$2:$A$101,0))-INDEX('Required shifts'!$C$2:$C$101,MATCH(B189,'Required shifts'!$A$2:$A$101,0)))*24,"")</f>
        <v/>
      </c>
      <c r="F189" s="5">
        <f>IF(A189="","",IF(COUNTIF('Required shifts'!$A$2:$A$101,B189)=0,"Unknown shift",IF(COUNTIF(People!$A$2:$A$101,C189)=0,"Unknown worker","OK")))</f>
        <v/>
      </c>
      <c r="G189" s="5">
        <f>IF(A189="","",IF(COUNTIFS(Availability!$A$2:$A$201,C189,Availability!$B$2:$B$201,"&lt;="&amp;INDEX('Required shifts'!$C$2:$C$101,MATCH(B189,'Required shifts'!$A$2:$A$101,0)),Availability!$C$2:$C$201,"&gt;="&amp;INDEX('Required shifts'!$D$2:$D$101,MATCH(B189,'Required shifts'!$A$2:$A$101,0)),Availability!$D$2:$D$201,"Available")&gt;0,"OK","Not available"))</f>
        <v/>
      </c>
      <c r="H189" s="5">
        <f>IF(A189="","",IF(SUMPRODUCT(($C$2:$C$201=C189)*($A$2:$A$201&lt;&gt;A189)*(IFERROR(INDEX('Required shifts'!$C$2:$C$101,MATCH($B$2:$B$201,'Required shifts'!$A$2:$A$101,0)),0)&lt;INDEX('Required shifts'!$D$2:$D$101,MATCH(B189,'Required shifts'!$A$2:$A$101,0)))*(IFERROR(INDEX('Required shifts'!$D$2:$D$101,MATCH($B$2:$B$201,'Required shifts'!$A$2:$A$101,0)),0)&gt;INDEX('Required shifts'!$C$2:$C$101,MATCH(B189,'Required shifts'!$A$2:$A$101,0))))&gt;0,"Overlap","OK"))</f>
        <v/>
      </c>
      <c r="I189" s="5">
        <f>IF(A189="","",IF(SUMPRODUCT(($C$2:$C$201=C189)*($A$2:$A$201&lt;&gt;A189)*(IFERROR(INDEX('Required shifts'!$D$2:$D$101,MATCH($B$2:$B$201,'Required shifts'!$A$2:$A$101,0)),0)&lt;=INDEX('Required shifts'!$C$2:$C$101,MATCH(B189,'Required shifts'!$A$2:$A$101,0)))*(IFERROR(INDEX('Required shifts'!$D$2:$D$101,MATCH($B$2:$B$201,'Required shifts'!$A$2:$A$101,0)),0)&gt;INDEX('Required shifts'!$C$2:$C$101,MATCH(B189,'Required shifts'!$A$2:$A$101,0))-Settings!$B$3/24))&gt;0,"Below "&amp;Settings!$B$3&amp;"h threshold","OK"))</f>
        <v/>
      </c>
      <c r="J189" s="5">
        <f>IF(A189="","",IF(COUNTIFS(Eligibility!$A$2:$A$301,C189,Eligibility!$B$2:$B$301,"Skill",Eligibility!$C$2:$C$301,INDEX('Required shifts'!$F$2:$F$101,MATCH(B189,'Required shifts'!$A$2:$A$101,0)),Eligibility!$D$2:$D$301,"Current")&gt;0,"OK","Missing skill"))</f>
        <v/>
      </c>
      <c r="K189" s="5">
        <f>IF(A189="","",IF(COUNTIFS(Eligibility!$A$2:$A$301,C189,Eligibility!$B$2:$B$301,"Site permission",Eligibility!$C$2:$C$301,INDEX('Required shifts'!$G$2:$G$101,MATCH(B189,'Required shifts'!$A$2:$A$101,0)),Eligibility!$D$2:$D$301,"Current")&gt;0,"OK","Missing permission"))</f>
        <v/>
      </c>
      <c r="L189" s="5">
        <f>IF(A189="","",IF(COUNTIF(F189:K189,"&lt;&gt;OK")=0,"OK","CHECK - "&amp;TEXTJOIN("; ",TRUE,IF(F189:K189&lt;&gt;"OK",F189:K189,""))))</f>
        <v/>
      </c>
    </row>
    <row r="190">
      <c r="D190" s="5">
        <f>IFERROR(INDEX(People!$B$2:$B$101,MATCH(C190,People!$A$2:$A$101,0)),"")</f>
        <v/>
      </c>
      <c r="E190" s="5">
        <f>IFERROR((INDEX('Required shifts'!$D$2:$D$101,MATCH(B190,'Required shifts'!$A$2:$A$101,0))-INDEX('Required shifts'!$C$2:$C$101,MATCH(B190,'Required shifts'!$A$2:$A$101,0)))*24,"")</f>
        <v/>
      </c>
      <c r="F190" s="5">
        <f>IF(A190="","",IF(COUNTIF('Required shifts'!$A$2:$A$101,B190)=0,"Unknown shift",IF(COUNTIF(People!$A$2:$A$101,C190)=0,"Unknown worker","OK")))</f>
        <v/>
      </c>
      <c r="G190" s="5">
        <f>IF(A190="","",IF(COUNTIFS(Availability!$A$2:$A$201,C190,Availability!$B$2:$B$201,"&lt;="&amp;INDEX('Required shifts'!$C$2:$C$101,MATCH(B190,'Required shifts'!$A$2:$A$101,0)),Availability!$C$2:$C$201,"&gt;="&amp;INDEX('Required shifts'!$D$2:$D$101,MATCH(B190,'Required shifts'!$A$2:$A$101,0)),Availability!$D$2:$D$201,"Available")&gt;0,"OK","Not available"))</f>
        <v/>
      </c>
      <c r="H190" s="5">
        <f>IF(A190="","",IF(SUMPRODUCT(($C$2:$C$201=C190)*($A$2:$A$201&lt;&gt;A190)*(IFERROR(INDEX('Required shifts'!$C$2:$C$101,MATCH($B$2:$B$201,'Required shifts'!$A$2:$A$101,0)),0)&lt;INDEX('Required shifts'!$D$2:$D$101,MATCH(B190,'Required shifts'!$A$2:$A$101,0)))*(IFERROR(INDEX('Required shifts'!$D$2:$D$101,MATCH($B$2:$B$201,'Required shifts'!$A$2:$A$101,0)),0)&gt;INDEX('Required shifts'!$C$2:$C$101,MATCH(B190,'Required shifts'!$A$2:$A$101,0))))&gt;0,"Overlap","OK"))</f>
        <v/>
      </c>
      <c r="I190" s="5">
        <f>IF(A190="","",IF(SUMPRODUCT(($C$2:$C$201=C190)*($A$2:$A$201&lt;&gt;A190)*(IFERROR(INDEX('Required shifts'!$D$2:$D$101,MATCH($B$2:$B$201,'Required shifts'!$A$2:$A$101,0)),0)&lt;=INDEX('Required shifts'!$C$2:$C$101,MATCH(B190,'Required shifts'!$A$2:$A$101,0)))*(IFERROR(INDEX('Required shifts'!$D$2:$D$101,MATCH($B$2:$B$201,'Required shifts'!$A$2:$A$101,0)),0)&gt;INDEX('Required shifts'!$C$2:$C$101,MATCH(B190,'Required shifts'!$A$2:$A$101,0))-Settings!$B$3/24))&gt;0,"Below "&amp;Settings!$B$3&amp;"h threshold","OK"))</f>
        <v/>
      </c>
      <c r="J190" s="5">
        <f>IF(A190="","",IF(COUNTIFS(Eligibility!$A$2:$A$301,C190,Eligibility!$B$2:$B$301,"Skill",Eligibility!$C$2:$C$301,INDEX('Required shifts'!$F$2:$F$101,MATCH(B190,'Required shifts'!$A$2:$A$101,0)),Eligibility!$D$2:$D$301,"Current")&gt;0,"OK","Missing skill"))</f>
        <v/>
      </c>
      <c r="K190" s="5">
        <f>IF(A190="","",IF(COUNTIFS(Eligibility!$A$2:$A$301,C190,Eligibility!$B$2:$B$301,"Site permission",Eligibility!$C$2:$C$301,INDEX('Required shifts'!$G$2:$G$101,MATCH(B190,'Required shifts'!$A$2:$A$101,0)),Eligibility!$D$2:$D$301,"Current")&gt;0,"OK","Missing permission"))</f>
        <v/>
      </c>
      <c r="L190" s="5">
        <f>IF(A190="","",IF(COUNTIF(F190:K190,"&lt;&gt;OK")=0,"OK","CHECK - "&amp;TEXTJOIN("; ",TRUE,IF(F190:K190&lt;&gt;"OK",F190:K190,""))))</f>
        <v/>
      </c>
    </row>
    <row r="191">
      <c r="D191" s="5">
        <f>IFERROR(INDEX(People!$B$2:$B$101,MATCH(C191,People!$A$2:$A$101,0)),"")</f>
        <v/>
      </c>
      <c r="E191" s="5">
        <f>IFERROR((INDEX('Required shifts'!$D$2:$D$101,MATCH(B191,'Required shifts'!$A$2:$A$101,0))-INDEX('Required shifts'!$C$2:$C$101,MATCH(B191,'Required shifts'!$A$2:$A$101,0)))*24,"")</f>
        <v/>
      </c>
      <c r="F191" s="5">
        <f>IF(A191="","",IF(COUNTIF('Required shifts'!$A$2:$A$101,B191)=0,"Unknown shift",IF(COUNTIF(People!$A$2:$A$101,C191)=0,"Unknown worker","OK")))</f>
        <v/>
      </c>
      <c r="G191" s="5">
        <f>IF(A191="","",IF(COUNTIFS(Availability!$A$2:$A$201,C191,Availability!$B$2:$B$201,"&lt;="&amp;INDEX('Required shifts'!$C$2:$C$101,MATCH(B191,'Required shifts'!$A$2:$A$101,0)),Availability!$C$2:$C$201,"&gt;="&amp;INDEX('Required shifts'!$D$2:$D$101,MATCH(B191,'Required shifts'!$A$2:$A$101,0)),Availability!$D$2:$D$201,"Available")&gt;0,"OK","Not available"))</f>
        <v/>
      </c>
      <c r="H191" s="5">
        <f>IF(A191="","",IF(SUMPRODUCT(($C$2:$C$201=C191)*($A$2:$A$201&lt;&gt;A191)*(IFERROR(INDEX('Required shifts'!$C$2:$C$101,MATCH($B$2:$B$201,'Required shifts'!$A$2:$A$101,0)),0)&lt;INDEX('Required shifts'!$D$2:$D$101,MATCH(B191,'Required shifts'!$A$2:$A$101,0)))*(IFERROR(INDEX('Required shifts'!$D$2:$D$101,MATCH($B$2:$B$201,'Required shifts'!$A$2:$A$101,0)),0)&gt;INDEX('Required shifts'!$C$2:$C$101,MATCH(B191,'Required shifts'!$A$2:$A$101,0))))&gt;0,"Overlap","OK"))</f>
        <v/>
      </c>
      <c r="I191" s="5">
        <f>IF(A191="","",IF(SUMPRODUCT(($C$2:$C$201=C191)*($A$2:$A$201&lt;&gt;A191)*(IFERROR(INDEX('Required shifts'!$D$2:$D$101,MATCH($B$2:$B$201,'Required shifts'!$A$2:$A$101,0)),0)&lt;=INDEX('Required shifts'!$C$2:$C$101,MATCH(B191,'Required shifts'!$A$2:$A$101,0)))*(IFERROR(INDEX('Required shifts'!$D$2:$D$101,MATCH($B$2:$B$201,'Required shifts'!$A$2:$A$101,0)),0)&gt;INDEX('Required shifts'!$C$2:$C$101,MATCH(B191,'Required shifts'!$A$2:$A$101,0))-Settings!$B$3/24))&gt;0,"Below "&amp;Settings!$B$3&amp;"h threshold","OK"))</f>
        <v/>
      </c>
      <c r="J191" s="5">
        <f>IF(A191="","",IF(COUNTIFS(Eligibility!$A$2:$A$301,C191,Eligibility!$B$2:$B$301,"Skill",Eligibility!$C$2:$C$301,INDEX('Required shifts'!$F$2:$F$101,MATCH(B191,'Required shifts'!$A$2:$A$101,0)),Eligibility!$D$2:$D$301,"Current")&gt;0,"OK","Missing skill"))</f>
        <v/>
      </c>
      <c r="K191" s="5">
        <f>IF(A191="","",IF(COUNTIFS(Eligibility!$A$2:$A$301,C191,Eligibility!$B$2:$B$301,"Site permission",Eligibility!$C$2:$C$301,INDEX('Required shifts'!$G$2:$G$101,MATCH(B191,'Required shifts'!$A$2:$A$101,0)),Eligibility!$D$2:$D$301,"Current")&gt;0,"OK","Missing permission"))</f>
        <v/>
      </c>
      <c r="L191" s="5">
        <f>IF(A191="","",IF(COUNTIF(F191:K191,"&lt;&gt;OK")=0,"OK","CHECK - "&amp;TEXTJOIN("; ",TRUE,IF(F191:K191&lt;&gt;"OK",F191:K191,""))))</f>
        <v/>
      </c>
    </row>
    <row r="192">
      <c r="D192" s="5">
        <f>IFERROR(INDEX(People!$B$2:$B$101,MATCH(C192,People!$A$2:$A$101,0)),"")</f>
        <v/>
      </c>
      <c r="E192" s="5">
        <f>IFERROR((INDEX('Required shifts'!$D$2:$D$101,MATCH(B192,'Required shifts'!$A$2:$A$101,0))-INDEX('Required shifts'!$C$2:$C$101,MATCH(B192,'Required shifts'!$A$2:$A$101,0)))*24,"")</f>
        <v/>
      </c>
      <c r="F192" s="5">
        <f>IF(A192="","",IF(COUNTIF('Required shifts'!$A$2:$A$101,B192)=0,"Unknown shift",IF(COUNTIF(People!$A$2:$A$101,C192)=0,"Unknown worker","OK")))</f>
        <v/>
      </c>
      <c r="G192" s="5">
        <f>IF(A192="","",IF(COUNTIFS(Availability!$A$2:$A$201,C192,Availability!$B$2:$B$201,"&lt;="&amp;INDEX('Required shifts'!$C$2:$C$101,MATCH(B192,'Required shifts'!$A$2:$A$101,0)),Availability!$C$2:$C$201,"&gt;="&amp;INDEX('Required shifts'!$D$2:$D$101,MATCH(B192,'Required shifts'!$A$2:$A$101,0)),Availability!$D$2:$D$201,"Available")&gt;0,"OK","Not available"))</f>
        <v/>
      </c>
      <c r="H192" s="5">
        <f>IF(A192="","",IF(SUMPRODUCT(($C$2:$C$201=C192)*($A$2:$A$201&lt;&gt;A192)*(IFERROR(INDEX('Required shifts'!$C$2:$C$101,MATCH($B$2:$B$201,'Required shifts'!$A$2:$A$101,0)),0)&lt;INDEX('Required shifts'!$D$2:$D$101,MATCH(B192,'Required shifts'!$A$2:$A$101,0)))*(IFERROR(INDEX('Required shifts'!$D$2:$D$101,MATCH($B$2:$B$201,'Required shifts'!$A$2:$A$101,0)),0)&gt;INDEX('Required shifts'!$C$2:$C$101,MATCH(B192,'Required shifts'!$A$2:$A$101,0))))&gt;0,"Overlap","OK"))</f>
        <v/>
      </c>
      <c r="I192" s="5">
        <f>IF(A192="","",IF(SUMPRODUCT(($C$2:$C$201=C192)*($A$2:$A$201&lt;&gt;A192)*(IFERROR(INDEX('Required shifts'!$D$2:$D$101,MATCH($B$2:$B$201,'Required shifts'!$A$2:$A$101,0)),0)&lt;=INDEX('Required shifts'!$C$2:$C$101,MATCH(B192,'Required shifts'!$A$2:$A$101,0)))*(IFERROR(INDEX('Required shifts'!$D$2:$D$101,MATCH($B$2:$B$201,'Required shifts'!$A$2:$A$101,0)),0)&gt;INDEX('Required shifts'!$C$2:$C$101,MATCH(B192,'Required shifts'!$A$2:$A$101,0))-Settings!$B$3/24))&gt;0,"Below "&amp;Settings!$B$3&amp;"h threshold","OK"))</f>
        <v/>
      </c>
      <c r="J192" s="5">
        <f>IF(A192="","",IF(COUNTIFS(Eligibility!$A$2:$A$301,C192,Eligibility!$B$2:$B$301,"Skill",Eligibility!$C$2:$C$301,INDEX('Required shifts'!$F$2:$F$101,MATCH(B192,'Required shifts'!$A$2:$A$101,0)),Eligibility!$D$2:$D$301,"Current")&gt;0,"OK","Missing skill"))</f>
        <v/>
      </c>
      <c r="K192" s="5">
        <f>IF(A192="","",IF(COUNTIFS(Eligibility!$A$2:$A$301,C192,Eligibility!$B$2:$B$301,"Site permission",Eligibility!$C$2:$C$301,INDEX('Required shifts'!$G$2:$G$101,MATCH(B192,'Required shifts'!$A$2:$A$101,0)),Eligibility!$D$2:$D$301,"Current")&gt;0,"OK","Missing permission"))</f>
        <v/>
      </c>
      <c r="L192" s="5">
        <f>IF(A192="","",IF(COUNTIF(F192:K192,"&lt;&gt;OK")=0,"OK","CHECK - "&amp;TEXTJOIN("; ",TRUE,IF(F192:K192&lt;&gt;"OK",F192:K192,""))))</f>
        <v/>
      </c>
    </row>
    <row r="193">
      <c r="D193" s="5">
        <f>IFERROR(INDEX(People!$B$2:$B$101,MATCH(C193,People!$A$2:$A$101,0)),"")</f>
        <v/>
      </c>
      <c r="E193" s="5">
        <f>IFERROR((INDEX('Required shifts'!$D$2:$D$101,MATCH(B193,'Required shifts'!$A$2:$A$101,0))-INDEX('Required shifts'!$C$2:$C$101,MATCH(B193,'Required shifts'!$A$2:$A$101,0)))*24,"")</f>
        <v/>
      </c>
      <c r="F193" s="5">
        <f>IF(A193="","",IF(COUNTIF('Required shifts'!$A$2:$A$101,B193)=0,"Unknown shift",IF(COUNTIF(People!$A$2:$A$101,C193)=0,"Unknown worker","OK")))</f>
        <v/>
      </c>
      <c r="G193" s="5">
        <f>IF(A193="","",IF(COUNTIFS(Availability!$A$2:$A$201,C193,Availability!$B$2:$B$201,"&lt;="&amp;INDEX('Required shifts'!$C$2:$C$101,MATCH(B193,'Required shifts'!$A$2:$A$101,0)),Availability!$C$2:$C$201,"&gt;="&amp;INDEX('Required shifts'!$D$2:$D$101,MATCH(B193,'Required shifts'!$A$2:$A$101,0)),Availability!$D$2:$D$201,"Available")&gt;0,"OK","Not available"))</f>
        <v/>
      </c>
      <c r="H193" s="5">
        <f>IF(A193="","",IF(SUMPRODUCT(($C$2:$C$201=C193)*($A$2:$A$201&lt;&gt;A193)*(IFERROR(INDEX('Required shifts'!$C$2:$C$101,MATCH($B$2:$B$201,'Required shifts'!$A$2:$A$101,0)),0)&lt;INDEX('Required shifts'!$D$2:$D$101,MATCH(B193,'Required shifts'!$A$2:$A$101,0)))*(IFERROR(INDEX('Required shifts'!$D$2:$D$101,MATCH($B$2:$B$201,'Required shifts'!$A$2:$A$101,0)),0)&gt;INDEX('Required shifts'!$C$2:$C$101,MATCH(B193,'Required shifts'!$A$2:$A$101,0))))&gt;0,"Overlap","OK"))</f>
        <v/>
      </c>
      <c r="I193" s="5">
        <f>IF(A193="","",IF(SUMPRODUCT(($C$2:$C$201=C193)*($A$2:$A$201&lt;&gt;A193)*(IFERROR(INDEX('Required shifts'!$D$2:$D$101,MATCH($B$2:$B$201,'Required shifts'!$A$2:$A$101,0)),0)&lt;=INDEX('Required shifts'!$C$2:$C$101,MATCH(B193,'Required shifts'!$A$2:$A$101,0)))*(IFERROR(INDEX('Required shifts'!$D$2:$D$101,MATCH($B$2:$B$201,'Required shifts'!$A$2:$A$101,0)),0)&gt;INDEX('Required shifts'!$C$2:$C$101,MATCH(B193,'Required shifts'!$A$2:$A$101,0))-Settings!$B$3/24))&gt;0,"Below "&amp;Settings!$B$3&amp;"h threshold","OK"))</f>
        <v/>
      </c>
      <c r="J193" s="5">
        <f>IF(A193="","",IF(COUNTIFS(Eligibility!$A$2:$A$301,C193,Eligibility!$B$2:$B$301,"Skill",Eligibility!$C$2:$C$301,INDEX('Required shifts'!$F$2:$F$101,MATCH(B193,'Required shifts'!$A$2:$A$101,0)),Eligibility!$D$2:$D$301,"Current")&gt;0,"OK","Missing skill"))</f>
        <v/>
      </c>
      <c r="K193" s="5">
        <f>IF(A193="","",IF(COUNTIFS(Eligibility!$A$2:$A$301,C193,Eligibility!$B$2:$B$301,"Site permission",Eligibility!$C$2:$C$301,INDEX('Required shifts'!$G$2:$G$101,MATCH(B193,'Required shifts'!$A$2:$A$101,0)),Eligibility!$D$2:$D$301,"Current")&gt;0,"OK","Missing permission"))</f>
        <v/>
      </c>
      <c r="L193" s="5">
        <f>IF(A193="","",IF(COUNTIF(F193:K193,"&lt;&gt;OK")=0,"OK","CHECK - "&amp;TEXTJOIN("; ",TRUE,IF(F193:K193&lt;&gt;"OK",F193:K193,""))))</f>
        <v/>
      </c>
    </row>
    <row r="194">
      <c r="D194" s="5">
        <f>IFERROR(INDEX(People!$B$2:$B$101,MATCH(C194,People!$A$2:$A$101,0)),"")</f>
        <v/>
      </c>
      <c r="E194" s="5">
        <f>IFERROR((INDEX('Required shifts'!$D$2:$D$101,MATCH(B194,'Required shifts'!$A$2:$A$101,0))-INDEX('Required shifts'!$C$2:$C$101,MATCH(B194,'Required shifts'!$A$2:$A$101,0)))*24,"")</f>
        <v/>
      </c>
      <c r="F194" s="5">
        <f>IF(A194="","",IF(COUNTIF('Required shifts'!$A$2:$A$101,B194)=0,"Unknown shift",IF(COUNTIF(People!$A$2:$A$101,C194)=0,"Unknown worker","OK")))</f>
        <v/>
      </c>
      <c r="G194" s="5">
        <f>IF(A194="","",IF(COUNTIFS(Availability!$A$2:$A$201,C194,Availability!$B$2:$B$201,"&lt;="&amp;INDEX('Required shifts'!$C$2:$C$101,MATCH(B194,'Required shifts'!$A$2:$A$101,0)),Availability!$C$2:$C$201,"&gt;="&amp;INDEX('Required shifts'!$D$2:$D$101,MATCH(B194,'Required shifts'!$A$2:$A$101,0)),Availability!$D$2:$D$201,"Available")&gt;0,"OK","Not available"))</f>
        <v/>
      </c>
      <c r="H194" s="5">
        <f>IF(A194="","",IF(SUMPRODUCT(($C$2:$C$201=C194)*($A$2:$A$201&lt;&gt;A194)*(IFERROR(INDEX('Required shifts'!$C$2:$C$101,MATCH($B$2:$B$201,'Required shifts'!$A$2:$A$101,0)),0)&lt;INDEX('Required shifts'!$D$2:$D$101,MATCH(B194,'Required shifts'!$A$2:$A$101,0)))*(IFERROR(INDEX('Required shifts'!$D$2:$D$101,MATCH($B$2:$B$201,'Required shifts'!$A$2:$A$101,0)),0)&gt;INDEX('Required shifts'!$C$2:$C$101,MATCH(B194,'Required shifts'!$A$2:$A$101,0))))&gt;0,"Overlap","OK"))</f>
        <v/>
      </c>
      <c r="I194" s="5">
        <f>IF(A194="","",IF(SUMPRODUCT(($C$2:$C$201=C194)*($A$2:$A$201&lt;&gt;A194)*(IFERROR(INDEX('Required shifts'!$D$2:$D$101,MATCH($B$2:$B$201,'Required shifts'!$A$2:$A$101,0)),0)&lt;=INDEX('Required shifts'!$C$2:$C$101,MATCH(B194,'Required shifts'!$A$2:$A$101,0)))*(IFERROR(INDEX('Required shifts'!$D$2:$D$101,MATCH($B$2:$B$201,'Required shifts'!$A$2:$A$101,0)),0)&gt;INDEX('Required shifts'!$C$2:$C$101,MATCH(B194,'Required shifts'!$A$2:$A$101,0))-Settings!$B$3/24))&gt;0,"Below "&amp;Settings!$B$3&amp;"h threshold","OK"))</f>
        <v/>
      </c>
      <c r="J194" s="5">
        <f>IF(A194="","",IF(COUNTIFS(Eligibility!$A$2:$A$301,C194,Eligibility!$B$2:$B$301,"Skill",Eligibility!$C$2:$C$301,INDEX('Required shifts'!$F$2:$F$101,MATCH(B194,'Required shifts'!$A$2:$A$101,0)),Eligibility!$D$2:$D$301,"Current")&gt;0,"OK","Missing skill"))</f>
        <v/>
      </c>
      <c r="K194" s="5">
        <f>IF(A194="","",IF(COUNTIFS(Eligibility!$A$2:$A$301,C194,Eligibility!$B$2:$B$301,"Site permission",Eligibility!$C$2:$C$301,INDEX('Required shifts'!$G$2:$G$101,MATCH(B194,'Required shifts'!$A$2:$A$101,0)),Eligibility!$D$2:$D$301,"Current")&gt;0,"OK","Missing permission"))</f>
        <v/>
      </c>
      <c r="L194" s="5">
        <f>IF(A194="","",IF(COUNTIF(F194:K194,"&lt;&gt;OK")=0,"OK","CHECK - "&amp;TEXTJOIN("; ",TRUE,IF(F194:K194&lt;&gt;"OK",F194:K194,""))))</f>
        <v/>
      </c>
    </row>
    <row r="195">
      <c r="D195" s="5">
        <f>IFERROR(INDEX(People!$B$2:$B$101,MATCH(C195,People!$A$2:$A$101,0)),"")</f>
        <v/>
      </c>
      <c r="E195" s="5">
        <f>IFERROR((INDEX('Required shifts'!$D$2:$D$101,MATCH(B195,'Required shifts'!$A$2:$A$101,0))-INDEX('Required shifts'!$C$2:$C$101,MATCH(B195,'Required shifts'!$A$2:$A$101,0)))*24,"")</f>
        <v/>
      </c>
      <c r="F195" s="5">
        <f>IF(A195="","",IF(COUNTIF('Required shifts'!$A$2:$A$101,B195)=0,"Unknown shift",IF(COUNTIF(People!$A$2:$A$101,C195)=0,"Unknown worker","OK")))</f>
        <v/>
      </c>
      <c r="G195" s="5">
        <f>IF(A195="","",IF(COUNTIFS(Availability!$A$2:$A$201,C195,Availability!$B$2:$B$201,"&lt;="&amp;INDEX('Required shifts'!$C$2:$C$101,MATCH(B195,'Required shifts'!$A$2:$A$101,0)),Availability!$C$2:$C$201,"&gt;="&amp;INDEX('Required shifts'!$D$2:$D$101,MATCH(B195,'Required shifts'!$A$2:$A$101,0)),Availability!$D$2:$D$201,"Available")&gt;0,"OK","Not available"))</f>
        <v/>
      </c>
      <c r="H195" s="5">
        <f>IF(A195="","",IF(SUMPRODUCT(($C$2:$C$201=C195)*($A$2:$A$201&lt;&gt;A195)*(IFERROR(INDEX('Required shifts'!$C$2:$C$101,MATCH($B$2:$B$201,'Required shifts'!$A$2:$A$101,0)),0)&lt;INDEX('Required shifts'!$D$2:$D$101,MATCH(B195,'Required shifts'!$A$2:$A$101,0)))*(IFERROR(INDEX('Required shifts'!$D$2:$D$101,MATCH($B$2:$B$201,'Required shifts'!$A$2:$A$101,0)),0)&gt;INDEX('Required shifts'!$C$2:$C$101,MATCH(B195,'Required shifts'!$A$2:$A$101,0))))&gt;0,"Overlap","OK"))</f>
        <v/>
      </c>
      <c r="I195" s="5">
        <f>IF(A195="","",IF(SUMPRODUCT(($C$2:$C$201=C195)*($A$2:$A$201&lt;&gt;A195)*(IFERROR(INDEX('Required shifts'!$D$2:$D$101,MATCH($B$2:$B$201,'Required shifts'!$A$2:$A$101,0)),0)&lt;=INDEX('Required shifts'!$C$2:$C$101,MATCH(B195,'Required shifts'!$A$2:$A$101,0)))*(IFERROR(INDEX('Required shifts'!$D$2:$D$101,MATCH($B$2:$B$201,'Required shifts'!$A$2:$A$101,0)),0)&gt;INDEX('Required shifts'!$C$2:$C$101,MATCH(B195,'Required shifts'!$A$2:$A$101,0))-Settings!$B$3/24))&gt;0,"Below "&amp;Settings!$B$3&amp;"h threshold","OK"))</f>
        <v/>
      </c>
      <c r="J195" s="5">
        <f>IF(A195="","",IF(COUNTIFS(Eligibility!$A$2:$A$301,C195,Eligibility!$B$2:$B$301,"Skill",Eligibility!$C$2:$C$301,INDEX('Required shifts'!$F$2:$F$101,MATCH(B195,'Required shifts'!$A$2:$A$101,0)),Eligibility!$D$2:$D$301,"Current")&gt;0,"OK","Missing skill"))</f>
        <v/>
      </c>
      <c r="K195" s="5">
        <f>IF(A195="","",IF(COUNTIFS(Eligibility!$A$2:$A$301,C195,Eligibility!$B$2:$B$301,"Site permission",Eligibility!$C$2:$C$301,INDEX('Required shifts'!$G$2:$G$101,MATCH(B195,'Required shifts'!$A$2:$A$101,0)),Eligibility!$D$2:$D$301,"Current")&gt;0,"OK","Missing permission"))</f>
        <v/>
      </c>
      <c r="L195" s="5">
        <f>IF(A195="","",IF(COUNTIF(F195:K195,"&lt;&gt;OK")=0,"OK","CHECK - "&amp;TEXTJOIN("; ",TRUE,IF(F195:K195&lt;&gt;"OK",F195:K195,""))))</f>
        <v/>
      </c>
    </row>
    <row r="196">
      <c r="D196" s="5">
        <f>IFERROR(INDEX(People!$B$2:$B$101,MATCH(C196,People!$A$2:$A$101,0)),"")</f>
        <v/>
      </c>
      <c r="E196" s="5">
        <f>IFERROR((INDEX('Required shifts'!$D$2:$D$101,MATCH(B196,'Required shifts'!$A$2:$A$101,0))-INDEX('Required shifts'!$C$2:$C$101,MATCH(B196,'Required shifts'!$A$2:$A$101,0)))*24,"")</f>
        <v/>
      </c>
      <c r="F196" s="5">
        <f>IF(A196="","",IF(COUNTIF('Required shifts'!$A$2:$A$101,B196)=0,"Unknown shift",IF(COUNTIF(People!$A$2:$A$101,C196)=0,"Unknown worker","OK")))</f>
        <v/>
      </c>
      <c r="G196" s="5">
        <f>IF(A196="","",IF(COUNTIFS(Availability!$A$2:$A$201,C196,Availability!$B$2:$B$201,"&lt;="&amp;INDEX('Required shifts'!$C$2:$C$101,MATCH(B196,'Required shifts'!$A$2:$A$101,0)),Availability!$C$2:$C$201,"&gt;="&amp;INDEX('Required shifts'!$D$2:$D$101,MATCH(B196,'Required shifts'!$A$2:$A$101,0)),Availability!$D$2:$D$201,"Available")&gt;0,"OK","Not available"))</f>
        <v/>
      </c>
      <c r="H196" s="5">
        <f>IF(A196="","",IF(SUMPRODUCT(($C$2:$C$201=C196)*($A$2:$A$201&lt;&gt;A196)*(IFERROR(INDEX('Required shifts'!$C$2:$C$101,MATCH($B$2:$B$201,'Required shifts'!$A$2:$A$101,0)),0)&lt;INDEX('Required shifts'!$D$2:$D$101,MATCH(B196,'Required shifts'!$A$2:$A$101,0)))*(IFERROR(INDEX('Required shifts'!$D$2:$D$101,MATCH($B$2:$B$201,'Required shifts'!$A$2:$A$101,0)),0)&gt;INDEX('Required shifts'!$C$2:$C$101,MATCH(B196,'Required shifts'!$A$2:$A$101,0))))&gt;0,"Overlap","OK"))</f>
        <v/>
      </c>
      <c r="I196" s="5">
        <f>IF(A196="","",IF(SUMPRODUCT(($C$2:$C$201=C196)*($A$2:$A$201&lt;&gt;A196)*(IFERROR(INDEX('Required shifts'!$D$2:$D$101,MATCH($B$2:$B$201,'Required shifts'!$A$2:$A$101,0)),0)&lt;=INDEX('Required shifts'!$C$2:$C$101,MATCH(B196,'Required shifts'!$A$2:$A$101,0)))*(IFERROR(INDEX('Required shifts'!$D$2:$D$101,MATCH($B$2:$B$201,'Required shifts'!$A$2:$A$101,0)),0)&gt;INDEX('Required shifts'!$C$2:$C$101,MATCH(B196,'Required shifts'!$A$2:$A$101,0))-Settings!$B$3/24))&gt;0,"Below "&amp;Settings!$B$3&amp;"h threshold","OK"))</f>
        <v/>
      </c>
      <c r="J196" s="5">
        <f>IF(A196="","",IF(COUNTIFS(Eligibility!$A$2:$A$301,C196,Eligibility!$B$2:$B$301,"Skill",Eligibility!$C$2:$C$301,INDEX('Required shifts'!$F$2:$F$101,MATCH(B196,'Required shifts'!$A$2:$A$101,0)),Eligibility!$D$2:$D$301,"Current")&gt;0,"OK","Missing skill"))</f>
        <v/>
      </c>
      <c r="K196" s="5">
        <f>IF(A196="","",IF(COUNTIFS(Eligibility!$A$2:$A$301,C196,Eligibility!$B$2:$B$301,"Site permission",Eligibility!$C$2:$C$301,INDEX('Required shifts'!$G$2:$G$101,MATCH(B196,'Required shifts'!$A$2:$A$101,0)),Eligibility!$D$2:$D$301,"Current")&gt;0,"OK","Missing permission"))</f>
        <v/>
      </c>
      <c r="L196" s="5">
        <f>IF(A196="","",IF(COUNTIF(F196:K196,"&lt;&gt;OK")=0,"OK","CHECK - "&amp;TEXTJOIN("; ",TRUE,IF(F196:K196&lt;&gt;"OK",F196:K196,""))))</f>
        <v/>
      </c>
    </row>
    <row r="197">
      <c r="D197" s="5">
        <f>IFERROR(INDEX(People!$B$2:$B$101,MATCH(C197,People!$A$2:$A$101,0)),"")</f>
        <v/>
      </c>
      <c r="E197" s="5">
        <f>IFERROR((INDEX('Required shifts'!$D$2:$D$101,MATCH(B197,'Required shifts'!$A$2:$A$101,0))-INDEX('Required shifts'!$C$2:$C$101,MATCH(B197,'Required shifts'!$A$2:$A$101,0)))*24,"")</f>
        <v/>
      </c>
      <c r="F197" s="5">
        <f>IF(A197="","",IF(COUNTIF('Required shifts'!$A$2:$A$101,B197)=0,"Unknown shift",IF(COUNTIF(People!$A$2:$A$101,C197)=0,"Unknown worker","OK")))</f>
        <v/>
      </c>
      <c r="G197" s="5">
        <f>IF(A197="","",IF(COUNTIFS(Availability!$A$2:$A$201,C197,Availability!$B$2:$B$201,"&lt;="&amp;INDEX('Required shifts'!$C$2:$C$101,MATCH(B197,'Required shifts'!$A$2:$A$101,0)),Availability!$C$2:$C$201,"&gt;="&amp;INDEX('Required shifts'!$D$2:$D$101,MATCH(B197,'Required shifts'!$A$2:$A$101,0)),Availability!$D$2:$D$201,"Available")&gt;0,"OK","Not available"))</f>
        <v/>
      </c>
      <c r="H197" s="5">
        <f>IF(A197="","",IF(SUMPRODUCT(($C$2:$C$201=C197)*($A$2:$A$201&lt;&gt;A197)*(IFERROR(INDEX('Required shifts'!$C$2:$C$101,MATCH($B$2:$B$201,'Required shifts'!$A$2:$A$101,0)),0)&lt;INDEX('Required shifts'!$D$2:$D$101,MATCH(B197,'Required shifts'!$A$2:$A$101,0)))*(IFERROR(INDEX('Required shifts'!$D$2:$D$101,MATCH($B$2:$B$201,'Required shifts'!$A$2:$A$101,0)),0)&gt;INDEX('Required shifts'!$C$2:$C$101,MATCH(B197,'Required shifts'!$A$2:$A$101,0))))&gt;0,"Overlap","OK"))</f>
        <v/>
      </c>
      <c r="I197" s="5">
        <f>IF(A197="","",IF(SUMPRODUCT(($C$2:$C$201=C197)*($A$2:$A$201&lt;&gt;A197)*(IFERROR(INDEX('Required shifts'!$D$2:$D$101,MATCH($B$2:$B$201,'Required shifts'!$A$2:$A$101,0)),0)&lt;=INDEX('Required shifts'!$C$2:$C$101,MATCH(B197,'Required shifts'!$A$2:$A$101,0)))*(IFERROR(INDEX('Required shifts'!$D$2:$D$101,MATCH($B$2:$B$201,'Required shifts'!$A$2:$A$101,0)),0)&gt;INDEX('Required shifts'!$C$2:$C$101,MATCH(B197,'Required shifts'!$A$2:$A$101,0))-Settings!$B$3/24))&gt;0,"Below "&amp;Settings!$B$3&amp;"h threshold","OK"))</f>
        <v/>
      </c>
      <c r="J197" s="5">
        <f>IF(A197="","",IF(COUNTIFS(Eligibility!$A$2:$A$301,C197,Eligibility!$B$2:$B$301,"Skill",Eligibility!$C$2:$C$301,INDEX('Required shifts'!$F$2:$F$101,MATCH(B197,'Required shifts'!$A$2:$A$101,0)),Eligibility!$D$2:$D$301,"Current")&gt;0,"OK","Missing skill"))</f>
        <v/>
      </c>
      <c r="K197" s="5">
        <f>IF(A197="","",IF(COUNTIFS(Eligibility!$A$2:$A$301,C197,Eligibility!$B$2:$B$301,"Site permission",Eligibility!$C$2:$C$301,INDEX('Required shifts'!$G$2:$G$101,MATCH(B197,'Required shifts'!$A$2:$A$101,0)),Eligibility!$D$2:$D$301,"Current")&gt;0,"OK","Missing permission"))</f>
        <v/>
      </c>
      <c r="L197" s="5">
        <f>IF(A197="","",IF(COUNTIF(F197:K197,"&lt;&gt;OK")=0,"OK","CHECK - "&amp;TEXTJOIN("; ",TRUE,IF(F197:K197&lt;&gt;"OK",F197:K197,""))))</f>
        <v/>
      </c>
    </row>
    <row r="198">
      <c r="D198" s="5">
        <f>IFERROR(INDEX(People!$B$2:$B$101,MATCH(C198,People!$A$2:$A$101,0)),"")</f>
        <v/>
      </c>
      <c r="E198" s="5">
        <f>IFERROR((INDEX('Required shifts'!$D$2:$D$101,MATCH(B198,'Required shifts'!$A$2:$A$101,0))-INDEX('Required shifts'!$C$2:$C$101,MATCH(B198,'Required shifts'!$A$2:$A$101,0)))*24,"")</f>
        <v/>
      </c>
      <c r="F198" s="5">
        <f>IF(A198="","",IF(COUNTIF('Required shifts'!$A$2:$A$101,B198)=0,"Unknown shift",IF(COUNTIF(People!$A$2:$A$101,C198)=0,"Unknown worker","OK")))</f>
        <v/>
      </c>
      <c r="G198" s="5">
        <f>IF(A198="","",IF(COUNTIFS(Availability!$A$2:$A$201,C198,Availability!$B$2:$B$201,"&lt;="&amp;INDEX('Required shifts'!$C$2:$C$101,MATCH(B198,'Required shifts'!$A$2:$A$101,0)),Availability!$C$2:$C$201,"&gt;="&amp;INDEX('Required shifts'!$D$2:$D$101,MATCH(B198,'Required shifts'!$A$2:$A$101,0)),Availability!$D$2:$D$201,"Available")&gt;0,"OK","Not available"))</f>
        <v/>
      </c>
      <c r="H198" s="5">
        <f>IF(A198="","",IF(SUMPRODUCT(($C$2:$C$201=C198)*($A$2:$A$201&lt;&gt;A198)*(IFERROR(INDEX('Required shifts'!$C$2:$C$101,MATCH($B$2:$B$201,'Required shifts'!$A$2:$A$101,0)),0)&lt;INDEX('Required shifts'!$D$2:$D$101,MATCH(B198,'Required shifts'!$A$2:$A$101,0)))*(IFERROR(INDEX('Required shifts'!$D$2:$D$101,MATCH($B$2:$B$201,'Required shifts'!$A$2:$A$101,0)),0)&gt;INDEX('Required shifts'!$C$2:$C$101,MATCH(B198,'Required shifts'!$A$2:$A$101,0))))&gt;0,"Overlap","OK"))</f>
        <v/>
      </c>
      <c r="I198" s="5">
        <f>IF(A198="","",IF(SUMPRODUCT(($C$2:$C$201=C198)*($A$2:$A$201&lt;&gt;A198)*(IFERROR(INDEX('Required shifts'!$D$2:$D$101,MATCH($B$2:$B$201,'Required shifts'!$A$2:$A$101,0)),0)&lt;=INDEX('Required shifts'!$C$2:$C$101,MATCH(B198,'Required shifts'!$A$2:$A$101,0)))*(IFERROR(INDEX('Required shifts'!$D$2:$D$101,MATCH($B$2:$B$201,'Required shifts'!$A$2:$A$101,0)),0)&gt;INDEX('Required shifts'!$C$2:$C$101,MATCH(B198,'Required shifts'!$A$2:$A$101,0))-Settings!$B$3/24))&gt;0,"Below "&amp;Settings!$B$3&amp;"h threshold","OK"))</f>
        <v/>
      </c>
      <c r="J198" s="5">
        <f>IF(A198="","",IF(COUNTIFS(Eligibility!$A$2:$A$301,C198,Eligibility!$B$2:$B$301,"Skill",Eligibility!$C$2:$C$301,INDEX('Required shifts'!$F$2:$F$101,MATCH(B198,'Required shifts'!$A$2:$A$101,0)),Eligibility!$D$2:$D$301,"Current")&gt;0,"OK","Missing skill"))</f>
        <v/>
      </c>
      <c r="K198" s="5">
        <f>IF(A198="","",IF(COUNTIFS(Eligibility!$A$2:$A$301,C198,Eligibility!$B$2:$B$301,"Site permission",Eligibility!$C$2:$C$301,INDEX('Required shifts'!$G$2:$G$101,MATCH(B198,'Required shifts'!$A$2:$A$101,0)),Eligibility!$D$2:$D$301,"Current")&gt;0,"OK","Missing permission"))</f>
        <v/>
      </c>
      <c r="L198" s="5">
        <f>IF(A198="","",IF(COUNTIF(F198:K198,"&lt;&gt;OK")=0,"OK","CHECK - "&amp;TEXTJOIN("; ",TRUE,IF(F198:K198&lt;&gt;"OK",F198:K198,""))))</f>
        <v/>
      </c>
    </row>
    <row r="199">
      <c r="D199" s="5">
        <f>IFERROR(INDEX(People!$B$2:$B$101,MATCH(C199,People!$A$2:$A$101,0)),"")</f>
        <v/>
      </c>
      <c r="E199" s="5">
        <f>IFERROR((INDEX('Required shifts'!$D$2:$D$101,MATCH(B199,'Required shifts'!$A$2:$A$101,0))-INDEX('Required shifts'!$C$2:$C$101,MATCH(B199,'Required shifts'!$A$2:$A$101,0)))*24,"")</f>
        <v/>
      </c>
      <c r="F199" s="5">
        <f>IF(A199="","",IF(COUNTIF('Required shifts'!$A$2:$A$101,B199)=0,"Unknown shift",IF(COUNTIF(People!$A$2:$A$101,C199)=0,"Unknown worker","OK")))</f>
        <v/>
      </c>
      <c r="G199" s="5">
        <f>IF(A199="","",IF(COUNTIFS(Availability!$A$2:$A$201,C199,Availability!$B$2:$B$201,"&lt;="&amp;INDEX('Required shifts'!$C$2:$C$101,MATCH(B199,'Required shifts'!$A$2:$A$101,0)),Availability!$C$2:$C$201,"&gt;="&amp;INDEX('Required shifts'!$D$2:$D$101,MATCH(B199,'Required shifts'!$A$2:$A$101,0)),Availability!$D$2:$D$201,"Available")&gt;0,"OK","Not available"))</f>
        <v/>
      </c>
      <c r="H199" s="5">
        <f>IF(A199="","",IF(SUMPRODUCT(($C$2:$C$201=C199)*($A$2:$A$201&lt;&gt;A199)*(IFERROR(INDEX('Required shifts'!$C$2:$C$101,MATCH($B$2:$B$201,'Required shifts'!$A$2:$A$101,0)),0)&lt;INDEX('Required shifts'!$D$2:$D$101,MATCH(B199,'Required shifts'!$A$2:$A$101,0)))*(IFERROR(INDEX('Required shifts'!$D$2:$D$101,MATCH($B$2:$B$201,'Required shifts'!$A$2:$A$101,0)),0)&gt;INDEX('Required shifts'!$C$2:$C$101,MATCH(B199,'Required shifts'!$A$2:$A$101,0))))&gt;0,"Overlap","OK"))</f>
        <v/>
      </c>
      <c r="I199" s="5">
        <f>IF(A199="","",IF(SUMPRODUCT(($C$2:$C$201=C199)*($A$2:$A$201&lt;&gt;A199)*(IFERROR(INDEX('Required shifts'!$D$2:$D$101,MATCH($B$2:$B$201,'Required shifts'!$A$2:$A$101,0)),0)&lt;=INDEX('Required shifts'!$C$2:$C$101,MATCH(B199,'Required shifts'!$A$2:$A$101,0)))*(IFERROR(INDEX('Required shifts'!$D$2:$D$101,MATCH($B$2:$B$201,'Required shifts'!$A$2:$A$101,0)),0)&gt;INDEX('Required shifts'!$C$2:$C$101,MATCH(B199,'Required shifts'!$A$2:$A$101,0))-Settings!$B$3/24))&gt;0,"Below "&amp;Settings!$B$3&amp;"h threshold","OK"))</f>
        <v/>
      </c>
      <c r="J199" s="5">
        <f>IF(A199="","",IF(COUNTIFS(Eligibility!$A$2:$A$301,C199,Eligibility!$B$2:$B$301,"Skill",Eligibility!$C$2:$C$301,INDEX('Required shifts'!$F$2:$F$101,MATCH(B199,'Required shifts'!$A$2:$A$101,0)),Eligibility!$D$2:$D$301,"Current")&gt;0,"OK","Missing skill"))</f>
        <v/>
      </c>
      <c r="K199" s="5">
        <f>IF(A199="","",IF(COUNTIFS(Eligibility!$A$2:$A$301,C199,Eligibility!$B$2:$B$301,"Site permission",Eligibility!$C$2:$C$301,INDEX('Required shifts'!$G$2:$G$101,MATCH(B199,'Required shifts'!$A$2:$A$101,0)),Eligibility!$D$2:$D$301,"Current")&gt;0,"OK","Missing permission"))</f>
        <v/>
      </c>
      <c r="L199" s="5">
        <f>IF(A199="","",IF(COUNTIF(F199:K199,"&lt;&gt;OK")=0,"OK","CHECK - "&amp;TEXTJOIN("; ",TRUE,IF(F199:K199&lt;&gt;"OK",F199:K199,""))))</f>
        <v/>
      </c>
    </row>
    <row r="200">
      <c r="D200" s="5">
        <f>IFERROR(INDEX(People!$B$2:$B$101,MATCH(C200,People!$A$2:$A$101,0)),"")</f>
        <v/>
      </c>
      <c r="E200" s="5">
        <f>IFERROR((INDEX('Required shifts'!$D$2:$D$101,MATCH(B200,'Required shifts'!$A$2:$A$101,0))-INDEX('Required shifts'!$C$2:$C$101,MATCH(B200,'Required shifts'!$A$2:$A$101,0)))*24,"")</f>
        <v/>
      </c>
      <c r="F200" s="5">
        <f>IF(A200="","",IF(COUNTIF('Required shifts'!$A$2:$A$101,B200)=0,"Unknown shift",IF(COUNTIF(People!$A$2:$A$101,C200)=0,"Unknown worker","OK")))</f>
        <v/>
      </c>
      <c r="G200" s="5">
        <f>IF(A200="","",IF(COUNTIFS(Availability!$A$2:$A$201,C200,Availability!$B$2:$B$201,"&lt;="&amp;INDEX('Required shifts'!$C$2:$C$101,MATCH(B200,'Required shifts'!$A$2:$A$101,0)),Availability!$C$2:$C$201,"&gt;="&amp;INDEX('Required shifts'!$D$2:$D$101,MATCH(B200,'Required shifts'!$A$2:$A$101,0)),Availability!$D$2:$D$201,"Available")&gt;0,"OK","Not available"))</f>
        <v/>
      </c>
      <c r="H200" s="5">
        <f>IF(A200="","",IF(SUMPRODUCT(($C$2:$C$201=C200)*($A$2:$A$201&lt;&gt;A200)*(IFERROR(INDEX('Required shifts'!$C$2:$C$101,MATCH($B$2:$B$201,'Required shifts'!$A$2:$A$101,0)),0)&lt;INDEX('Required shifts'!$D$2:$D$101,MATCH(B200,'Required shifts'!$A$2:$A$101,0)))*(IFERROR(INDEX('Required shifts'!$D$2:$D$101,MATCH($B$2:$B$201,'Required shifts'!$A$2:$A$101,0)),0)&gt;INDEX('Required shifts'!$C$2:$C$101,MATCH(B200,'Required shifts'!$A$2:$A$101,0))))&gt;0,"Overlap","OK"))</f>
        <v/>
      </c>
      <c r="I200" s="5">
        <f>IF(A200="","",IF(SUMPRODUCT(($C$2:$C$201=C200)*($A$2:$A$201&lt;&gt;A200)*(IFERROR(INDEX('Required shifts'!$D$2:$D$101,MATCH($B$2:$B$201,'Required shifts'!$A$2:$A$101,0)),0)&lt;=INDEX('Required shifts'!$C$2:$C$101,MATCH(B200,'Required shifts'!$A$2:$A$101,0)))*(IFERROR(INDEX('Required shifts'!$D$2:$D$101,MATCH($B$2:$B$201,'Required shifts'!$A$2:$A$101,0)),0)&gt;INDEX('Required shifts'!$C$2:$C$101,MATCH(B200,'Required shifts'!$A$2:$A$101,0))-Settings!$B$3/24))&gt;0,"Below "&amp;Settings!$B$3&amp;"h threshold","OK"))</f>
        <v/>
      </c>
      <c r="J200" s="5">
        <f>IF(A200="","",IF(COUNTIFS(Eligibility!$A$2:$A$301,C200,Eligibility!$B$2:$B$301,"Skill",Eligibility!$C$2:$C$301,INDEX('Required shifts'!$F$2:$F$101,MATCH(B200,'Required shifts'!$A$2:$A$101,0)),Eligibility!$D$2:$D$301,"Current")&gt;0,"OK","Missing skill"))</f>
        <v/>
      </c>
      <c r="K200" s="5">
        <f>IF(A200="","",IF(COUNTIFS(Eligibility!$A$2:$A$301,C200,Eligibility!$B$2:$B$301,"Site permission",Eligibility!$C$2:$C$301,INDEX('Required shifts'!$G$2:$G$101,MATCH(B200,'Required shifts'!$A$2:$A$101,0)),Eligibility!$D$2:$D$301,"Current")&gt;0,"OK","Missing permission"))</f>
        <v/>
      </c>
      <c r="L200" s="5">
        <f>IF(A200="","",IF(COUNTIF(F200:K200,"&lt;&gt;OK")=0,"OK","CHECK - "&amp;TEXTJOIN("; ",TRUE,IF(F200:K200&lt;&gt;"OK",F200:K200,""))))</f>
        <v/>
      </c>
    </row>
    <row r="201">
      <c r="D201" s="5">
        <f>IFERROR(INDEX(People!$B$2:$B$101,MATCH(C201,People!$A$2:$A$101,0)),"")</f>
        <v/>
      </c>
      <c r="E201" s="5">
        <f>IFERROR((INDEX('Required shifts'!$D$2:$D$101,MATCH(B201,'Required shifts'!$A$2:$A$101,0))-INDEX('Required shifts'!$C$2:$C$101,MATCH(B201,'Required shifts'!$A$2:$A$101,0)))*24,"")</f>
        <v/>
      </c>
      <c r="F201" s="5">
        <f>IF(A201="","",IF(COUNTIF('Required shifts'!$A$2:$A$101,B201)=0,"Unknown shift",IF(COUNTIF(People!$A$2:$A$101,C201)=0,"Unknown worker","OK")))</f>
        <v/>
      </c>
      <c r="G201" s="5">
        <f>IF(A201="","",IF(COUNTIFS(Availability!$A$2:$A$201,C201,Availability!$B$2:$B$201,"&lt;="&amp;INDEX('Required shifts'!$C$2:$C$101,MATCH(B201,'Required shifts'!$A$2:$A$101,0)),Availability!$C$2:$C$201,"&gt;="&amp;INDEX('Required shifts'!$D$2:$D$101,MATCH(B201,'Required shifts'!$A$2:$A$101,0)),Availability!$D$2:$D$201,"Available")&gt;0,"OK","Not available"))</f>
        <v/>
      </c>
      <c r="H201" s="5">
        <f>IF(A201="","",IF(SUMPRODUCT(($C$2:$C$201=C201)*($A$2:$A$201&lt;&gt;A201)*(IFERROR(INDEX('Required shifts'!$C$2:$C$101,MATCH($B$2:$B$201,'Required shifts'!$A$2:$A$101,0)),0)&lt;INDEX('Required shifts'!$D$2:$D$101,MATCH(B201,'Required shifts'!$A$2:$A$101,0)))*(IFERROR(INDEX('Required shifts'!$D$2:$D$101,MATCH($B$2:$B$201,'Required shifts'!$A$2:$A$101,0)),0)&gt;INDEX('Required shifts'!$C$2:$C$101,MATCH(B201,'Required shifts'!$A$2:$A$101,0))))&gt;0,"Overlap","OK"))</f>
        <v/>
      </c>
      <c r="I201" s="5">
        <f>IF(A201="","",IF(SUMPRODUCT(($C$2:$C$201=C201)*($A$2:$A$201&lt;&gt;A201)*(IFERROR(INDEX('Required shifts'!$D$2:$D$101,MATCH($B$2:$B$201,'Required shifts'!$A$2:$A$101,0)),0)&lt;=INDEX('Required shifts'!$C$2:$C$101,MATCH(B201,'Required shifts'!$A$2:$A$101,0)))*(IFERROR(INDEX('Required shifts'!$D$2:$D$101,MATCH($B$2:$B$201,'Required shifts'!$A$2:$A$101,0)),0)&gt;INDEX('Required shifts'!$C$2:$C$101,MATCH(B201,'Required shifts'!$A$2:$A$101,0))-Settings!$B$3/24))&gt;0,"Below "&amp;Settings!$B$3&amp;"h threshold","OK"))</f>
        <v/>
      </c>
      <c r="J201" s="5">
        <f>IF(A201="","",IF(COUNTIFS(Eligibility!$A$2:$A$301,C201,Eligibility!$B$2:$B$301,"Skill",Eligibility!$C$2:$C$301,INDEX('Required shifts'!$F$2:$F$101,MATCH(B201,'Required shifts'!$A$2:$A$101,0)),Eligibility!$D$2:$D$301,"Current")&gt;0,"OK","Missing skill"))</f>
        <v/>
      </c>
      <c r="K201" s="5">
        <f>IF(A201="","",IF(COUNTIFS(Eligibility!$A$2:$A$301,C201,Eligibility!$B$2:$B$301,"Site permission",Eligibility!$C$2:$C$301,INDEX('Required shifts'!$G$2:$G$101,MATCH(B201,'Required shifts'!$A$2:$A$101,0)),Eligibility!$D$2:$D$301,"Current")&gt;0,"OK","Missing permission"))</f>
        <v/>
      </c>
      <c r="L201" s="5">
        <f>IF(A201="","",IF(COUNTIF(F201:K201,"&lt;&gt;OK")=0,"OK","CHECK - "&amp;TEXTJOIN("; ",TRUE,IF(F201:K201&lt;&gt;"OK",F201:K201,""))))</f>
        <v/>
      </c>
    </row>
  </sheetData>
  <autoFilter ref="A1:L201"/>
  <pageMargins left="0.3" right="0.3" top="0.5" bottom="0.5" header="0.2" footer="0.2"/>
</worksheet>
</file>

<file path=xl/worksheets/sheet9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30" customWidth="1"/>
    <col min="3" max="3" width="70" customWidth="1"/>
  </cols>
  <sheetData>
    <row r="1" ht="28" customHeight="1">
      <c r="A1" s="2" t="inlineStr">
        <is>
          <t xml:space="preserve">Type</t>
        </is>
      </c>
      <c r="B1" s="2" t="inlineStr">
        <is>
          <t xml:space="preserve">Record</t>
        </is>
      </c>
      <c r="C1" s="2" t="inlineStr">
        <is>
          <t xml:space="preserve">Result / action</t>
        </is>
      </c>
    </row>
    <row r="2">
      <c r="A2" s="5">
        <f>IF('Required shifts'!A2="","","Shift coverage")</f>
        <v/>
      </c>
      <c r="B2" s="5">
        <f>'Required shifts'!A2</f>
        <v/>
      </c>
      <c r="C2" s="5">
        <f>'Required shifts'!I2</f>
        <v/>
      </c>
    </row>
    <row r="3">
      <c r="A3" s="5">
        <f>IF('Required shifts'!A3="","","Shift coverage")</f>
        <v/>
      </c>
      <c r="B3" s="5">
        <f>'Required shifts'!A3</f>
        <v/>
      </c>
      <c r="C3" s="5">
        <f>'Required shifts'!I3</f>
        <v/>
      </c>
    </row>
    <row r="4">
      <c r="A4" s="5">
        <f>IF('Required shifts'!A4="","","Shift coverage")</f>
        <v/>
      </c>
      <c r="B4" s="5">
        <f>'Required shifts'!A4</f>
        <v/>
      </c>
      <c r="C4" s="5">
        <f>'Required shifts'!I4</f>
        <v/>
      </c>
    </row>
    <row r="5">
      <c r="A5" s="5">
        <f>IF('Required shifts'!A5="","","Shift coverage")</f>
        <v/>
      </c>
      <c r="B5" s="5">
        <f>'Required shifts'!A5</f>
        <v/>
      </c>
      <c r="C5" s="5">
        <f>'Required shifts'!I5</f>
        <v/>
      </c>
    </row>
    <row r="6">
      <c r="A6" s="5">
        <f>IF('Required shifts'!A6="","","Shift coverage")</f>
        <v/>
      </c>
      <c r="B6" s="5">
        <f>'Required shifts'!A6</f>
        <v/>
      </c>
      <c r="C6" s="5">
        <f>'Required shifts'!I6</f>
        <v/>
      </c>
    </row>
    <row r="7">
      <c r="A7" s="5">
        <f>IF('Required shifts'!A7="","","Shift coverage")</f>
        <v/>
      </c>
      <c r="B7" s="5">
        <f>'Required shifts'!A7</f>
        <v/>
      </c>
      <c r="C7" s="5">
        <f>'Required shifts'!I7</f>
        <v/>
      </c>
    </row>
    <row r="8">
      <c r="A8" s="5">
        <f>IF('Required shifts'!A8="","","Shift coverage")</f>
        <v/>
      </c>
      <c r="B8" s="5">
        <f>'Required shifts'!A8</f>
        <v/>
      </c>
      <c r="C8" s="5">
        <f>'Required shifts'!I8</f>
        <v/>
      </c>
    </row>
    <row r="9">
      <c r="A9" s="5">
        <f>IF('Required shifts'!A9="","","Shift coverage")</f>
        <v/>
      </c>
      <c r="B9" s="5">
        <f>'Required shifts'!A9</f>
        <v/>
      </c>
      <c r="C9" s="5">
        <f>'Required shifts'!I9</f>
        <v/>
      </c>
    </row>
    <row r="10">
      <c r="A10" s="5">
        <f>IF('Required shifts'!A10="","","Shift coverage")</f>
        <v/>
      </c>
      <c r="B10" s="5">
        <f>'Required shifts'!A10</f>
        <v/>
      </c>
      <c r="C10" s="5">
        <f>'Required shifts'!I10</f>
        <v/>
      </c>
    </row>
    <row r="11">
      <c r="A11" s="5">
        <f>IF('Required shifts'!A11="","","Shift coverage")</f>
        <v/>
      </c>
      <c r="B11" s="5">
        <f>'Required shifts'!A11</f>
        <v/>
      </c>
      <c r="C11" s="5">
        <f>'Required shifts'!I11</f>
        <v/>
      </c>
    </row>
    <row r="12">
      <c r="A12" s="5">
        <f>IF('Required shifts'!A12="","","Shift coverage")</f>
        <v/>
      </c>
      <c r="B12" s="5">
        <f>'Required shifts'!A12</f>
        <v/>
      </c>
      <c r="C12" s="5">
        <f>'Required shifts'!I12</f>
        <v/>
      </c>
    </row>
    <row r="13">
      <c r="A13" s="5">
        <f>IF('Required shifts'!A13="","","Shift coverage")</f>
        <v/>
      </c>
      <c r="B13" s="5">
        <f>'Required shifts'!A13</f>
        <v/>
      </c>
      <c r="C13" s="5">
        <f>'Required shifts'!I13</f>
        <v/>
      </c>
    </row>
    <row r="14">
      <c r="A14" s="5">
        <f>IF('Required shifts'!A14="","","Shift coverage")</f>
        <v/>
      </c>
      <c r="B14" s="5">
        <f>'Required shifts'!A14</f>
        <v/>
      </c>
      <c r="C14" s="5">
        <f>'Required shifts'!I14</f>
        <v/>
      </c>
    </row>
    <row r="15">
      <c r="A15" s="5">
        <f>IF('Required shifts'!A15="","","Shift coverage")</f>
        <v/>
      </c>
      <c r="B15" s="5">
        <f>'Required shifts'!A15</f>
        <v/>
      </c>
      <c r="C15" s="5">
        <f>'Required shifts'!I15</f>
        <v/>
      </c>
    </row>
    <row r="16">
      <c r="A16" s="5">
        <f>IF('Required shifts'!A16="","","Shift coverage")</f>
        <v/>
      </c>
      <c r="B16" s="5">
        <f>'Required shifts'!A16</f>
        <v/>
      </c>
      <c r="C16" s="5">
        <f>'Required shifts'!I16</f>
        <v/>
      </c>
    </row>
    <row r="17">
      <c r="A17" s="5">
        <f>IF('Required shifts'!A17="","","Shift coverage")</f>
        <v/>
      </c>
      <c r="B17" s="5">
        <f>'Required shifts'!A17</f>
        <v/>
      </c>
      <c r="C17" s="5">
        <f>'Required shifts'!I17</f>
        <v/>
      </c>
    </row>
    <row r="18">
      <c r="A18" s="5">
        <f>IF('Required shifts'!A18="","","Shift coverage")</f>
        <v/>
      </c>
      <c r="B18" s="5">
        <f>'Required shifts'!A18</f>
        <v/>
      </c>
      <c r="C18" s="5">
        <f>'Required shifts'!I18</f>
        <v/>
      </c>
    </row>
    <row r="19">
      <c r="A19" s="5">
        <f>IF('Required shifts'!A19="","","Shift coverage")</f>
        <v/>
      </c>
      <c r="B19" s="5">
        <f>'Required shifts'!A19</f>
        <v/>
      </c>
      <c r="C19" s="5">
        <f>'Required shifts'!I19</f>
        <v/>
      </c>
    </row>
    <row r="20">
      <c r="A20" s="5">
        <f>IF('Required shifts'!A20="","","Shift coverage")</f>
        <v/>
      </c>
      <c r="B20" s="5">
        <f>'Required shifts'!A20</f>
        <v/>
      </c>
      <c r="C20" s="5">
        <f>'Required shifts'!I20</f>
        <v/>
      </c>
    </row>
    <row r="21">
      <c r="A21" s="5">
        <f>IF('Required shifts'!A21="","","Shift coverage")</f>
        <v/>
      </c>
      <c r="B21" s="5">
        <f>'Required shifts'!A21</f>
        <v/>
      </c>
      <c r="C21" s="5">
        <f>'Required shifts'!I21</f>
        <v/>
      </c>
    </row>
    <row r="22">
      <c r="A22" s="5">
        <f>IF('Required shifts'!A22="","","Shift coverage")</f>
        <v/>
      </c>
      <c r="B22" s="5">
        <f>'Required shifts'!A22</f>
        <v/>
      </c>
      <c r="C22" s="5">
        <f>'Required shifts'!I22</f>
        <v/>
      </c>
    </row>
    <row r="23">
      <c r="A23" s="5">
        <f>IF('Required shifts'!A23="","","Shift coverage")</f>
        <v/>
      </c>
      <c r="B23" s="5">
        <f>'Required shifts'!A23</f>
        <v/>
      </c>
      <c r="C23" s="5">
        <f>'Required shifts'!I23</f>
        <v/>
      </c>
    </row>
    <row r="24">
      <c r="A24" s="5">
        <f>IF('Required shifts'!A24="","","Shift coverage")</f>
        <v/>
      </c>
      <c r="B24" s="5">
        <f>'Required shifts'!A24</f>
        <v/>
      </c>
      <c r="C24" s="5">
        <f>'Required shifts'!I24</f>
        <v/>
      </c>
    </row>
    <row r="25">
      <c r="A25" s="5">
        <f>IF('Required shifts'!A25="","","Shift coverage")</f>
        <v/>
      </c>
      <c r="B25" s="5">
        <f>'Required shifts'!A25</f>
        <v/>
      </c>
      <c r="C25" s="5">
        <f>'Required shifts'!I25</f>
        <v/>
      </c>
    </row>
    <row r="26">
      <c r="A26" s="5">
        <f>IF('Required shifts'!A26="","","Shift coverage")</f>
        <v/>
      </c>
      <c r="B26" s="5">
        <f>'Required shifts'!A26</f>
        <v/>
      </c>
      <c r="C26" s="5">
        <f>'Required shifts'!I26</f>
        <v/>
      </c>
    </row>
    <row r="27">
      <c r="A27" s="5">
        <f>IF('Required shifts'!A27="","","Shift coverage")</f>
        <v/>
      </c>
      <c r="B27" s="5">
        <f>'Required shifts'!A27</f>
        <v/>
      </c>
      <c r="C27" s="5">
        <f>'Required shifts'!I27</f>
        <v/>
      </c>
    </row>
    <row r="28">
      <c r="A28" s="5">
        <f>IF('Required shifts'!A28="","","Shift coverage")</f>
        <v/>
      </c>
      <c r="B28" s="5">
        <f>'Required shifts'!A28</f>
        <v/>
      </c>
      <c r="C28" s="5">
        <f>'Required shifts'!I28</f>
        <v/>
      </c>
    </row>
    <row r="29">
      <c r="A29" s="5">
        <f>IF('Required shifts'!A29="","","Shift coverage")</f>
        <v/>
      </c>
      <c r="B29" s="5">
        <f>'Required shifts'!A29</f>
        <v/>
      </c>
      <c r="C29" s="5">
        <f>'Required shifts'!I29</f>
        <v/>
      </c>
    </row>
    <row r="30">
      <c r="A30" s="5">
        <f>IF('Required shifts'!A30="","","Shift coverage")</f>
        <v/>
      </c>
      <c r="B30" s="5">
        <f>'Required shifts'!A30</f>
        <v/>
      </c>
      <c r="C30" s="5">
        <f>'Required shifts'!I30</f>
        <v/>
      </c>
    </row>
    <row r="31">
      <c r="A31" s="5">
        <f>IF('Required shifts'!A31="","","Shift coverage")</f>
        <v/>
      </c>
      <c r="B31" s="5">
        <f>'Required shifts'!A31</f>
        <v/>
      </c>
      <c r="C31" s="5">
        <f>'Required shifts'!I31</f>
        <v/>
      </c>
    </row>
    <row r="32">
      <c r="A32" s="5">
        <f>IF('Required shifts'!A32="","","Shift coverage")</f>
        <v/>
      </c>
      <c r="B32" s="5">
        <f>'Required shifts'!A32</f>
        <v/>
      </c>
      <c r="C32" s="5">
        <f>'Required shifts'!I32</f>
        <v/>
      </c>
    </row>
    <row r="33">
      <c r="A33" s="5">
        <f>IF('Required shifts'!A33="","","Shift coverage")</f>
        <v/>
      </c>
      <c r="B33" s="5">
        <f>'Required shifts'!A33</f>
        <v/>
      </c>
      <c r="C33" s="5">
        <f>'Required shifts'!I33</f>
        <v/>
      </c>
    </row>
    <row r="34">
      <c r="A34" s="5">
        <f>IF('Required shifts'!A34="","","Shift coverage")</f>
        <v/>
      </c>
      <c r="B34" s="5">
        <f>'Required shifts'!A34</f>
        <v/>
      </c>
      <c r="C34" s="5">
        <f>'Required shifts'!I34</f>
        <v/>
      </c>
    </row>
    <row r="35">
      <c r="A35" s="5">
        <f>IF('Required shifts'!A35="","","Shift coverage")</f>
        <v/>
      </c>
      <c r="B35" s="5">
        <f>'Required shifts'!A35</f>
        <v/>
      </c>
      <c r="C35" s="5">
        <f>'Required shifts'!I35</f>
        <v/>
      </c>
    </row>
    <row r="36">
      <c r="A36" s="5">
        <f>IF('Required shifts'!A36="","","Shift coverage")</f>
        <v/>
      </c>
      <c r="B36" s="5">
        <f>'Required shifts'!A36</f>
        <v/>
      </c>
      <c r="C36" s="5">
        <f>'Required shifts'!I36</f>
        <v/>
      </c>
    </row>
    <row r="37">
      <c r="A37" s="5">
        <f>IF('Required shifts'!A37="","","Shift coverage")</f>
        <v/>
      </c>
      <c r="B37" s="5">
        <f>'Required shifts'!A37</f>
        <v/>
      </c>
      <c r="C37" s="5">
        <f>'Required shifts'!I37</f>
        <v/>
      </c>
    </row>
    <row r="38">
      <c r="A38" s="5">
        <f>IF('Required shifts'!A38="","","Shift coverage")</f>
        <v/>
      </c>
      <c r="B38" s="5">
        <f>'Required shifts'!A38</f>
        <v/>
      </c>
      <c r="C38" s="5">
        <f>'Required shifts'!I38</f>
        <v/>
      </c>
    </row>
    <row r="39">
      <c r="A39" s="5">
        <f>IF('Required shifts'!A39="","","Shift coverage")</f>
        <v/>
      </c>
      <c r="B39" s="5">
        <f>'Required shifts'!A39</f>
        <v/>
      </c>
      <c r="C39" s="5">
        <f>'Required shifts'!I39</f>
        <v/>
      </c>
    </row>
    <row r="40">
      <c r="A40" s="5">
        <f>IF('Required shifts'!A40="","","Shift coverage")</f>
        <v/>
      </c>
      <c r="B40" s="5">
        <f>'Required shifts'!A40</f>
        <v/>
      </c>
      <c r="C40" s="5">
        <f>'Required shifts'!I40</f>
        <v/>
      </c>
    </row>
    <row r="41">
      <c r="A41" s="5">
        <f>IF('Required shifts'!A41="","","Shift coverage")</f>
        <v/>
      </c>
      <c r="B41" s="5">
        <f>'Required shifts'!A41</f>
        <v/>
      </c>
      <c r="C41" s="5">
        <f>'Required shifts'!I41</f>
        <v/>
      </c>
    </row>
    <row r="42">
      <c r="A42" s="5">
        <f>IF('Required shifts'!A42="","","Shift coverage")</f>
        <v/>
      </c>
      <c r="B42" s="5">
        <f>'Required shifts'!A42</f>
        <v/>
      </c>
      <c r="C42" s="5">
        <f>'Required shifts'!I42</f>
        <v/>
      </c>
    </row>
    <row r="43">
      <c r="A43" s="5">
        <f>IF('Required shifts'!A43="","","Shift coverage")</f>
        <v/>
      </c>
      <c r="B43" s="5">
        <f>'Required shifts'!A43</f>
        <v/>
      </c>
      <c r="C43" s="5">
        <f>'Required shifts'!I43</f>
        <v/>
      </c>
    </row>
    <row r="44">
      <c r="A44" s="5">
        <f>IF('Required shifts'!A44="","","Shift coverage")</f>
        <v/>
      </c>
      <c r="B44" s="5">
        <f>'Required shifts'!A44</f>
        <v/>
      </c>
      <c r="C44" s="5">
        <f>'Required shifts'!I44</f>
        <v/>
      </c>
    </row>
    <row r="45">
      <c r="A45" s="5">
        <f>IF('Required shifts'!A45="","","Shift coverage")</f>
        <v/>
      </c>
      <c r="B45" s="5">
        <f>'Required shifts'!A45</f>
        <v/>
      </c>
      <c r="C45" s="5">
        <f>'Required shifts'!I45</f>
        <v/>
      </c>
    </row>
    <row r="46">
      <c r="A46" s="5">
        <f>IF('Required shifts'!A46="","","Shift coverage")</f>
        <v/>
      </c>
      <c r="B46" s="5">
        <f>'Required shifts'!A46</f>
        <v/>
      </c>
      <c r="C46" s="5">
        <f>'Required shifts'!I46</f>
        <v/>
      </c>
    </row>
    <row r="47">
      <c r="A47" s="5">
        <f>IF('Required shifts'!A47="","","Shift coverage")</f>
        <v/>
      </c>
      <c r="B47" s="5">
        <f>'Required shifts'!A47</f>
        <v/>
      </c>
      <c r="C47" s="5">
        <f>'Required shifts'!I47</f>
        <v/>
      </c>
    </row>
    <row r="48">
      <c r="A48" s="5">
        <f>IF('Required shifts'!A48="","","Shift coverage")</f>
        <v/>
      </c>
      <c r="B48" s="5">
        <f>'Required shifts'!A48</f>
        <v/>
      </c>
      <c r="C48" s="5">
        <f>'Required shifts'!I48</f>
        <v/>
      </c>
    </row>
    <row r="49">
      <c r="A49" s="5">
        <f>IF('Required shifts'!A49="","","Shift coverage")</f>
        <v/>
      </c>
      <c r="B49" s="5">
        <f>'Required shifts'!A49</f>
        <v/>
      </c>
      <c r="C49" s="5">
        <f>'Required shifts'!I49</f>
        <v/>
      </c>
    </row>
    <row r="50">
      <c r="A50" s="5">
        <f>IF('Required shifts'!A50="","","Shift coverage")</f>
        <v/>
      </c>
      <c r="B50" s="5">
        <f>'Required shifts'!A50</f>
        <v/>
      </c>
      <c r="C50" s="5">
        <f>'Required shifts'!I50</f>
        <v/>
      </c>
    </row>
    <row r="51">
      <c r="A51" s="5">
        <f>IF('Required shifts'!A51="","","Shift coverage")</f>
        <v/>
      </c>
      <c r="B51" s="5">
        <f>'Required shifts'!A51</f>
        <v/>
      </c>
      <c r="C51" s="5">
        <f>'Required shifts'!I51</f>
        <v/>
      </c>
    </row>
    <row r="52">
      <c r="A52" s="5">
        <f>IF('Required shifts'!A52="","","Shift coverage")</f>
        <v/>
      </c>
      <c r="B52" s="5">
        <f>'Required shifts'!A52</f>
        <v/>
      </c>
      <c r="C52" s="5">
        <f>'Required shifts'!I52</f>
        <v/>
      </c>
    </row>
    <row r="53">
      <c r="A53" s="5">
        <f>IF('Required shifts'!A53="","","Shift coverage")</f>
        <v/>
      </c>
      <c r="B53" s="5">
        <f>'Required shifts'!A53</f>
        <v/>
      </c>
      <c r="C53" s="5">
        <f>'Required shifts'!I53</f>
        <v/>
      </c>
    </row>
    <row r="54">
      <c r="A54" s="5">
        <f>IF('Required shifts'!A54="","","Shift coverage")</f>
        <v/>
      </c>
      <c r="B54" s="5">
        <f>'Required shifts'!A54</f>
        <v/>
      </c>
      <c r="C54" s="5">
        <f>'Required shifts'!I54</f>
        <v/>
      </c>
    </row>
    <row r="55">
      <c r="A55" s="5">
        <f>IF('Required shifts'!A55="","","Shift coverage")</f>
        <v/>
      </c>
      <c r="B55" s="5">
        <f>'Required shifts'!A55</f>
        <v/>
      </c>
      <c r="C55" s="5">
        <f>'Required shifts'!I55</f>
        <v/>
      </c>
    </row>
    <row r="56">
      <c r="A56" s="5">
        <f>IF('Required shifts'!A56="","","Shift coverage")</f>
        <v/>
      </c>
      <c r="B56" s="5">
        <f>'Required shifts'!A56</f>
        <v/>
      </c>
      <c r="C56" s="5">
        <f>'Required shifts'!I56</f>
        <v/>
      </c>
    </row>
    <row r="57">
      <c r="A57" s="5">
        <f>IF('Required shifts'!A57="","","Shift coverage")</f>
        <v/>
      </c>
      <c r="B57" s="5">
        <f>'Required shifts'!A57</f>
        <v/>
      </c>
      <c r="C57" s="5">
        <f>'Required shifts'!I57</f>
        <v/>
      </c>
    </row>
    <row r="58">
      <c r="A58" s="5">
        <f>IF('Required shifts'!A58="","","Shift coverage")</f>
        <v/>
      </c>
      <c r="B58" s="5">
        <f>'Required shifts'!A58</f>
        <v/>
      </c>
      <c r="C58" s="5">
        <f>'Required shifts'!I58</f>
        <v/>
      </c>
    </row>
    <row r="59">
      <c r="A59" s="5">
        <f>IF('Required shifts'!A59="","","Shift coverage")</f>
        <v/>
      </c>
      <c r="B59" s="5">
        <f>'Required shifts'!A59</f>
        <v/>
      </c>
      <c r="C59" s="5">
        <f>'Required shifts'!I59</f>
        <v/>
      </c>
    </row>
    <row r="60">
      <c r="A60" s="5">
        <f>IF('Required shifts'!A60="","","Shift coverage")</f>
        <v/>
      </c>
      <c r="B60" s="5">
        <f>'Required shifts'!A60</f>
        <v/>
      </c>
      <c r="C60" s="5">
        <f>'Required shifts'!I60</f>
        <v/>
      </c>
    </row>
    <row r="61">
      <c r="A61" s="5">
        <f>IF('Required shifts'!A61="","","Shift coverage")</f>
        <v/>
      </c>
      <c r="B61" s="5">
        <f>'Required shifts'!A61</f>
        <v/>
      </c>
      <c r="C61" s="5">
        <f>'Required shifts'!I61</f>
        <v/>
      </c>
    </row>
    <row r="62">
      <c r="A62" s="5">
        <f>IF('Required shifts'!A62="","","Shift coverage")</f>
        <v/>
      </c>
      <c r="B62" s="5">
        <f>'Required shifts'!A62</f>
        <v/>
      </c>
      <c r="C62" s="5">
        <f>'Required shifts'!I62</f>
        <v/>
      </c>
    </row>
    <row r="63">
      <c r="A63" s="5">
        <f>IF('Required shifts'!A63="","","Shift coverage")</f>
        <v/>
      </c>
      <c r="B63" s="5">
        <f>'Required shifts'!A63</f>
        <v/>
      </c>
      <c r="C63" s="5">
        <f>'Required shifts'!I63</f>
        <v/>
      </c>
    </row>
    <row r="64">
      <c r="A64" s="5">
        <f>IF('Required shifts'!A64="","","Shift coverage")</f>
        <v/>
      </c>
      <c r="B64" s="5">
        <f>'Required shifts'!A64</f>
        <v/>
      </c>
      <c r="C64" s="5">
        <f>'Required shifts'!I64</f>
        <v/>
      </c>
    </row>
    <row r="65">
      <c r="A65" s="5">
        <f>IF('Required shifts'!A65="","","Shift coverage")</f>
        <v/>
      </c>
      <c r="B65" s="5">
        <f>'Required shifts'!A65</f>
        <v/>
      </c>
      <c r="C65" s="5">
        <f>'Required shifts'!I65</f>
        <v/>
      </c>
    </row>
    <row r="66">
      <c r="A66" s="5">
        <f>IF('Required shifts'!A66="","","Shift coverage")</f>
        <v/>
      </c>
      <c r="B66" s="5">
        <f>'Required shifts'!A66</f>
        <v/>
      </c>
      <c r="C66" s="5">
        <f>'Required shifts'!I66</f>
        <v/>
      </c>
    </row>
    <row r="67">
      <c r="A67" s="5">
        <f>IF('Required shifts'!A67="","","Shift coverage")</f>
        <v/>
      </c>
      <c r="B67" s="5">
        <f>'Required shifts'!A67</f>
        <v/>
      </c>
      <c r="C67" s="5">
        <f>'Required shifts'!I67</f>
        <v/>
      </c>
    </row>
    <row r="68">
      <c r="A68" s="5">
        <f>IF('Required shifts'!A68="","","Shift coverage")</f>
        <v/>
      </c>
      <c r="B68" s="5">
        <f>'Required shifts'!A68</f>
        <v/>
      </c>
      <c r="C68" s="5">
        <f>'Required shifts'!I68</f>
        <v/>
      </c>
    </row>
    <row r="69">
      <c r="A69" s="5">
        <f>IF('Required shifts'!A69="","","Shift coverage")</f>
        <v/>
      </c>
      <c r="B69" s="5">
        <f>'Required shifts'!A69</f>
        <v/>
      </c>
      <c r="C69" s="5">
        <f>'Required shifts'!I69</f>
        <v/>
      </c>
    </row>
    <row r="70">
      <c r="A70" s="5">
        <f>IF('Required shifts'!A70="","","Shift coverage")</f>
        <v/>
      </c>
      <c r="B70" s="5">
        <f>'Required shifts'!A70</f>
        <v/>
      </c>
      <c r="C70" s="5">
        <f>'Required shifts'!I70</f>
        <v/>
      </c>
    </row>
    <row r="71">
      <c r="A71" s="5">
        <f>IF('Required shifts'!A71="","","Shift coverage")</f>
        <v/>
      </c>
      <c r="B71" s="5">
        <f>'Required shifts'!A71</f>
        <v/>
      </c>
      <c r="C71" s="5">
        <f>'Required shifts'!I71</f>
        <v/>
      </c>
    </row>
    <row r="72">
      <c r="A72" s="5">
        <f>IF('Required shifts'!A72="","","Shift coverage")</f>
        <v/>
      </c>
      <c r="B72" s="5">
        <f>'Required shifts'!A72</f>
        <v/>
      </c>
      <c r="C72" s="5">
        <f>'Required shifts'!I72</f>
        <v/>
      </c>
    </row>
    <row r="73">
      <c r="A73" s="5">
        <f>IF('Required shifts'!A73="","","Shift coverage")</f>
        <v/>
      </c>
      <c r="B73" s="5">
        <f>'Required shifts'!A73</f>
        <v/>
      </c>
      <c r="C73" s="5">
        <f>'Required shifts'!I73</f>
        <v/>
      </c>
    </row>
    <row r="74">
      <c r="A74" s="5">
        <f>IF('Required shifts'!A74="","","Shift coverage")</f>
        <v/>
      </c>
      <c r="B74" s="5">
        <f>'Required shifts'!A74</f>
        <v/>
      </c>
      <c r="C74" s="5">
        <f>'Required shifts'!I74</f>
        <v/>
      </c>
    </row>
    <row r="75">
      <c r="A75" s="5">
        <f>IF('Required shifts'!A75="","","Shift coverage")</f>
        <v/>
      </c>
      <c r="B75" s="5">
        <f>'Required shifts'!A75</f>
        <v/>
      </c>
      <c r="C75" s="5">
        <f>'Required shifts'!I75</f>
        <v/>
      </c>
    </row>
    <row r="76">
      <c r="A76" s="5">
        <f>IF('Required shifts'!A76="","","Shift coverage")</f>
        <v/>
      </c>
      <c r="B76" s="5">
        <f>'Required shifts'!A76</f>
        <v/>
      </c>
      <c r="C76" s="5">
        <f>'Required shifts'!I76</f>
        <v/>
      </c>
    </row>
    <row r="77">
      <c r="A77" s="5">
        <f>IF('Required shifts'!A77="","","Shift coverage")</f>
        <v/>
      </c>
      <c r="B77" s="5">
        <f>'Required shifts'!A77</f>
        <v/>
      </c>
      <c r="C77" s="5">
        <f>'Required shifts'!I77</f>
        <v/>
      </c>
    </row>
    <row r="78">
      <c r="A78" s="5">
        <f>IF('Required shifts'!A78="","","Shift coverage")</f>
        <v/>
      </c>
      <c r="B78" s="5">
        <f>'Required shifts'!A78</f>
        <v/>
      </c>
      <c r="C78" s="5">
        <f>'Required shifts'!I78</f>
        <v/>
      </c>
    </row>
    <row r="79">
      <c r="A79" s="5">
        <f>IF('Required shifts'!A79="","","Shift coverage")</f>
        <v/>
      </c>
      <c r="B79" s="5">
        <f>'Required shifts'!A79</f>
        <v/>
      </c>
      <c r="C79" s="5">
        <f>'Required shifts'!I79</f>
        <v/>
      </c>
    </row>
    <row r="80">
      <c r="A80" s="5">
        <f>IF('Required shifts'!A80="","","Shift coverage")</f>
        <v/>
      </c>
      <c r="B80" s="5">
        <f>'Required shifts'!A80</f>
        <v/>
      </c>
      <c r="C80" s="5">
        <f>'Required shifts'!I80</f>
        <v/>
      </c>
    </row>
    <row r="81">
      <c r="A81" s="5">
        <f>IF('Required shifts'!A81="","","Shift coverage")</f>
        <v/>
      </c>
      <c r="B81" s="5">
        <f>'Required shifts'!A81</f>
        <v/>
      </c>
      <c r="C81" s="5">
        <f>'Required shifts'!I81</f>
        <v/>
      </c>
    </row>
    <row r="82">
      <c r="A82" s="5">
        <f>IF('Required shifts'!A82="","","Shift coverage")</f>
        <v/>
      </c>
      <c r="B82" s="5">
        <f>'Required shifts'!A82</f>
        <v/>
      </c>
      <c r="C82" s="5">
        <f>'Required shifts'!I82</f>
        <v/>
      </c>
    </row>
    <row r="83">
      <c r="A83" s="5">
        <f>IF('Required shifts'!A83="","","Shift coverage")</f>
        <v/>
      </c>
      <c r="B83" s="5">
        <f>'Required shifts'!A83</f>
        <v/>
      </c>
      <c r="C83" s="5">
        <f>'Required shifts'!I83</f>
        <v/>
      </c>
    </row>
    <row r="84">
      <c r="A84" s="5">
        <f>IF('Required shifts'!A84="","","Shift coverage")</f>
        <v/>
      </c>
      <c r="B84" s="5">
        <f>'Required shifts'!A84</f>
        <v/>
      </c>
      <c r="C84" s="5">
        <f>'Required shifts'!I84</f>
        <v/>
      </c>
    </row>
    <row r="85">
      <c r="A85" s="5">
        <f>IF('Required shifts'!A85="","","Shift coverage")</f>
        <v/>
      </c>
      <c r="B85" s="5">
        <f>'Required shifts'!A85</f>
        <v/>
      </c>
      <c r="C85" s="5">
        <f>'Required shifts'!I85</f>
        <v/>
      </c>
    </row>
    <row r="86">
      <c r="A86" s="5">
        <f>IF('Required shifts'!A86="","","Shift coverage")</f>
        <v/>
      </c>
      <c r="B86" s="5">
        <f>'Required shifts'!A86</f>
        <v/>
      </c>
      <c r="C86" s="5">
        <f>'Required shifts'!I86</f>
        <v/>
      </c>
    </row>
    <row r="87">
      <c r="A87" s="5">
        <f>IF('Required shifts'!A87="","","Shift coverage")</f>
        <v/>
      </c>
      <c r="B87" s="5">
        <f>'Required shifts'!A87</f>
        <v/>
      </c>
      <c r="C87" s="5">
        <f>'Required shifts'!I87</f>
        <v/>
      </c>
    </row>
    <row r="88">
      <c r="A88" s="5">
        <f>IF('Required shifts'!A88="","","Shift coverage")</f>
        <v/>
      </c>
      <c r="B88" s="5">
        <f>'Required shifts'!A88</f>
        <v/>
      </c>
      <c r="C88" s="5">
        <f>'Required shifts'!I88</f>
        <v/>
      </c>
    </row>
    <row r="89">
      <c r="A89" s="5">
        <f>IF('Required shifts'!A89="","","Shift coverage")</f>
        <v/>
      </c>
      <c r="B89" s="5">
        <f>'Required shifts'!A89</f>
        <v/>
      </c>
      <c r="C89" s="5">
        <f>'Required shifts'!I89</f>
        <v/>
      </c>
    </row>
    <row r="90">
      <c r="A90" s="5">
        <f>IF('Required shifts'!A90="","","Shift coverage")</f>
        <v/>
      </c>
      <c r="B90" s="5">
        <f>'Required shifts'!A90</f>
        <v/>
      </c>
      <c r="C90" s="5">
        <f>'Required shifts'!I90</f>
        <v/>
      </c>
    </row>
    <row r="91">
      <c r="A91" s="5">
        <f>IF('Required shifts'!A91="","","Shift coverage")</f>
        <v/>
      </c>
      <c r="B91" s="5">
        <f>'Required shifts'!A91</f>
        <v/>
      </c>
      <c r="C91" s="5">
        <f>'Required shifts'!I91</f>
        <v/>
      </c>
    </row>
    <row r="92">
      <c r="A92" s="5">
        <f>IF('Required shifts'!A92="","","Shift coverage")</f>
        <v/>
      </c>
      <c r="B92" s="5">
        <f>'Required shifts'!A92</f>
        <v/>
      </c>
      <c r="C92" s="5">
        <f>'Required shifts'!I92</f>
        <v/>
      </c>
    </row>
    <row r="93">
      <c r="A93" s="5">
        <f>IF('Required shifts'!A93="","","Shift coverage")</f>
        <v/>
      </c>
      <c r="B93" s="5">
        <f>'Required shifts'!A93</f>
        <v/>
      </c>
      <c r="C93" s="5">
        <f>'Required shifts'!I93</f>
        <v/>
      </c>
    </row>
    <row r="94">
      <c r="A94" s="5">
        <f>IF('Required shifts'!A94="","","Shift coverage")</f>
        <v/>
      </c>
      <c r="B94" s="5">
        <f>'Required shifts'!A94</f>
        <v/>
      </c>
      <c r="C94" s="5">
        <f>'Required shifts'!I94</f>
        <v/>
      </c>
    </row>
    <row r="95">
      <c r="A95" s="5">
        <f>IF('Required shifts'!A95="","","Shift coverage")</f>
        <v/>
      </c>
      <c r="B95" s="5">
        <f>'Required shifts'!A95</f>
        <v/>
      </c>
      <c r="C95" s="5">
        <f>'Required shifts'!I95</f>
        <v/>
      </c>
    </row>
    <row r="96">
      <c r="A96" s="5">
        <f>IF('Required shifts'!A96="","","Shift coverage")</f>
        <v/>
      </c>
      <c r="B96" s="5">
        <f>'Required shifts'!A96</f>
        <v/>
      </c>
      <c r="C96" s="5">
        <f>'Required shifts'!I96</f>
        <v/>
      </c>
    </row>
    <row r="97">
      <c r="A97" s="5">
        <f>IF('Required shifts'!A97="","","Shift coverage")</f>
        <v/>
      </c>
      <c r="B97" s="5">
        <f>'Required shifts'!A97</f>
        <v/>
      </c>
      <c r="C97" s="5">
        <f>'Required shifts'!I97</f>
        <v/>
      </c>
    </row>
    <row r="98">
      <c r="A98" s="5">
        <f>IF('Required shifts'!A98="","","Shift coverage")</f>
        <v/>
      </c>
      <c r="B98" s="5">
        <f>'Required shifts'!A98</f>
        <v/>
      </c>
      <c r="C98" s="5">
        <f>'Required shifts'!I98</f>
        <v/>
      </c>
    </row>
    <row r="99">
      <c r="A99" s="5">
        <f>IF('Required shifts'!A99="","","Shift coverage")</f>
        <v/>
      </c>
      <c r="B99" s="5">
        <f>'Required shifts'!A99</f>
        <v/>
      </c>
      <c r="C99" s="5">
        <f>'Required shifts'!I99</f>
        <v/>
      </c>
    </row>
    <row r="100">
      <c r="A100" s="5">
        <f>IF('Required shifts'!A100="","","Shift coverage")</f>
        <v/>
      </c>
      <c r="B100" s="5">
        <f>'Required shifts'!A100</f>
        <v/>
      </c>
      <c r="C100" s="5">
        <f>'Required shifts'!I100</f>
        <v/>
      </c>
    </row>
    <row r="101">
      <c r="A101" s="5">
        <f>IF('Required shifts'!A101="","","Shift coverage")</f>
        <v/>
      </c>
      <c r="B101" s="5">
        <f>'Required shifts'!A101</f>
        <v/>
      </c>
      <c r="C101" s="5">
        <f>'Required shifts'!I101</f>
        <v/>
      </c>
    </row>
    <row r="102">
      <c r="A102" s="5">
        <f>IF(People!A2="","","Worker hours")</f>
        <v/>
      </c>
      <c r="B102" s="5">
        <f>People!A2&amp;IF(People!B2="",""," - "&amp;People!B2)</f>
        <v/>
      </c>
      <c r="C102" s="5">
        <f>IF(People!A2="","",ROUND(SUMIF(Assignments!$C$2:$C$201,People!A2,Assignments!$E$2:$E$201),2)&amp;" assigned / "&amp;People!C2&amp;" contract; difference "&amp;ROUND(SUMIF(Assignments!$C$2:$C$201,People!A2,Assignments!$E$2:$E$201)-People!C2,2))</f>
        <v/>
      </c>
    </row>
    <row r="103">
      <c r="A103" s="5">
        <f>IF(People!A3="","","Worker hours")</f>
        <v/>
      </c>
      <c r="B103" s="5">
        <f>People!A3&amp;IF(People!B3="",""," - "&amp;People!B3)</f>
        <v/>
      </c>
      <c r="C103" s="5">
        <f>IF(People!A3="","",ROUND(SUMIF(Assignments!$C$2:$C$201,People!A3,Assignments!$E$2:$E$201),2)&amp;" assigned / "&amp;People!C3&amp;" contract; difference "&amp;ROUND(SUMIF(Assignments!$C$2:$C$201,People!A3,Assignments!$E$2:$E$201)-People!C3,2))</f>
        <v/>
      </c>
    </row>
    <row r="104">
      <c r="A104" s="5">
        <f>IF(People!A4="","","Worker hours")</f>
        <v/>
      </c>
      <c r="B104" s="5">
        <f>People!A4&amp;IF(People!B4="",""," - "&amp;People!B4)</f>
        <v/>
      </c>
      <c r="C104" s="5">
        <f>IF(People!A4="","",ROUND(SUMIF(Assignments!$C$2:$C$201,People!A4,Assignments!$E$2:$E$201),2)&amp;" assigned / "&amp;People!C4&amp;" contract; difference "&amp;ROUND(SUMIF(Assignments!$C$2:$C$201,People!A4,Assignments!$E$2:$E$201)-People!C4,2))</f>
        <v/>
      </c>
    </row>
    <row r="105">
      <c r="A105" s="5">
        <f>IF(People!A5="","","Worker hours")</f>
        <v/>
      </c>
      <c r="B105" s="5">
        <f>People!A5&amp;IF(People!B5="",""," - "&amp;People!B5)</f>
        <v/>
      </c>
      <c r="C105" s="5">
        <f>IF(People!A5="","",ROUND(SUMIF(Assignments!$C$2:$C$201,People!A5,Assignments!$E$2:$E$201),2)&amp;" assigned / "&amp;People!C5&amp;" contract; difference "&amp;ROUND(SUMIF(Assignments!$C$2:$C$201,People!A5,Assignments!$E$2:$E$201)-People!C5,2))</f>
        <v/>
      </c>
    </row>
    <row r="106">
      <c r="A106" s="5">
        <f>IF(People!A6="","","Worker hours")</f>
        <v/>
      </c>
      <c r="B106" s="5">
        <f>People!A6&amp;IF(People!B6="",""," - "&amp;People!B6)</f>
        <v/>
      </c>
      <c r="C106" s="5">
        <f>IF(People!A6="","",ROUND(SUMIF(Assignments!$C$2:$C$201,People!A6,Assignments!$E$2:$E$201),2)&amp;" assigned / "&amp;People!C6&amp;" contract; difference "&amp;ROUND(SUMIF(Assignments!$C$2:$C$201,People!A6,Assignments!$E$2:$E$201)-People!C6,2))</f>
        <v/>
      </c>
    </row>
    <row r="107">
      <c r="A107" s="5">
        <f>IF(People!A7="","","Worker hours")</f>
        <v/>
      </c>
      <c r="B107" s="5">
        <f>People!A7&amp;IF(People!B7="",""," - "&amp;People!B7)</f>
        <v/>
      </c>
      <c r="C107" s="5">
        <f>IF(People!A7="","",ROUND(SUMIF(Assignments!$C$2:$C$201,People!A7,Assignments!$E$2:$E$201),2)&amp;" assigned / "&amp;People!C7&amp;" contract; difference "&amp;ROUND(SUMIF(Assignments!$C$2:$C$201,People!A7,Assignments!$E$2:$E$201)-People!C7,2))</f>
        <v/>
      </c>
    </row>
    <row r="108">
      <c r="A108" s="5">
        <f>IF(People!A8="","","Worker hours")</f>
        <v/>
      </c>
      <c r="B108" s="5">
        <f>People!A8&amp;IF(People!B8="",""," - "&amp;People!B8)</f>
        <v/>
      </c>
      <c r="C108" s="5">
        <f>IF(People!A8="","",ROUND(SUMIF(Assignments!$C$2:$C$201,People!A8,Assignments!$E$2:$E$201),2)&amp;" assigned / "&amp;People!C8&amp;" contract; difference "&amp;ROUND(SUMIF(Assignments!$C$2:$C$201,People!A8,Assignments!$E$2:$E$201)-People!C8,2))</f>
        <v/>
      </c>
    </row>
    <row r="109">
      <c r="A109" s="5">
        <f>IF(People!A9="","","Worker hours")</f>
        <v/>
      </c>
      <c r="B109" s="5">
        <f>People!A9&amp;IF(People!B9="",""," - "&amp;People!B9)</f>
        <v/>
      </c>
      <c r="C109" s="5">
        <f>IF(People!A9="","",ROUND(SUMIF(Assignments!$C$2:$C$201,People!A9,Assignments!$E$2:$E$201),2)&amp;" assigned / "&amp;People!C9&amp;" contract; difference "&amp;ROUND(SUMIF(Assignments!$C$2:$C$201,People!A9,Assignments!$E$2:$E$201)-People!C9,2))</f>
        <v/>
      </c>
    </row>
    <row r="110">
      <c r="A110" s="5">
        <f>IF(People!A10="","","Worker hours")</f>
        <v/>
      </c>
      <c r="B110" s="5">
        <f>People!A10&amp;IF(People!B10="",""," - "&amp;People!B10)</f>
        <v/>
      </c>
      <c r="C110" s="5">
        <f>IF(People!A10="","",ROUND(SUMIF(Assignments!$C$2:$C$201,People!A10,Assignments!$E$2:$E$201),2)&amp;" assigned / "&amp;People!C10&amp;" contract; difference "&amp;ROUND(SUMIF(Assignments!$C$2:$C$201,People!A10,Assignments!$E$2:$E$201)-People!C10,2))</f>
        <v/>
      </c>
    </row>
    <row r="111">
      <c r="A111" s="5">
        <f>IF(People!A11="","","Worker hours")</f>
        <v/>
      </c>
      <c r="B111" s="5">
        <f>People!A11&amp;IF(People!B11="",""," - "&amp;People!B11)</f>
        <v/>
      </c>
      <c r="C111" s="5">
        <f>IF(People!A11="","",ROUND(SUMIF(Assignments!$C$2:$C$201,People!A11,Assignments!$E$2:$E$201),2)&amp;" assigned / "&amp;People!C11&amp;" contract; difference "&amp;ROUND(SUMIF(Assignments!$C$2:$C$201,People!A11,Assignments!$E$2:$E$201)-People!C11,2))</f>
        <v/>
      </c>
    </row>
    <row r="112">
      <c r="A112" s="5">
        <f>IF(People!A12="","","Worker hours")</f>
        <v/>
      </c>
      <c r="B112" s="5">
        <f>People!A12&amp;IF(People!B12="",""," - "&amp;People!B12)</f>
        <v/>
      </c>
      <c r="C112" s="5">
        <f>IF(People!A12="","",ROUND(SUMIF(Assignments!$C$2:$C$201,People!A12,Assignments!$E$2:$E$201),2)&amp;" assigned / "&amp;People!C12&amp;" contract; difference "&amp;ROUND(SUMIF(Assignments!$C$2:$C$201,People!A12,Assignments!$E$2:$E$201)-People!C12,2))</f>
        <v/>
      </c>
    </row>
    <row r="113">
      <c r="A113" s="5">
        <f>IF(People!A13="","","Worker hours")</f>
        <v/>
      </c>
      <c r="B113" s="5">
        <f>People!A13&amp;IF(People!B13="",""," - "&amp;People!B13)</f>
        <v/>
      </c>
      <c r="C113" s="5">
        <f>IF(People!A13="","",ROUND(SUMIF(Assignments!$C$2:$C$201,People!A13,Assignments!$E$2:$E$201),2)&amp;" assigned / "&amp;People!C13&amp;" contract; difference "&amp;ROUND(SUMIF(Assignments!$C$2:$C$201,People!A13,Assignments!$E$2:$E$201)-People!C13,2))</f>
        <v/>
      </c>
    </row>
    <row r="114">
      <c r="A114" s="5">
        <f>IF(People!A14="","","Worker hours")</f>
        <v/>
      </c>
      <c r="B114" s="5">
        <f>People!A14&amp;IF(People!B14="",""," - "&amp;People!B14)</f>
        <v/>
      </c>
      <c r="C114" s="5">
        <f>IF(People!A14="","",ROUND(SUMIF(Assignments!$C$2:$C$201,People!A14,Assignments!$E$2:$E$201),2)&amp;" assigned / "&amp;People!C14&amp;" contract; difference "&amp;ROUND(SUMIF(Assignments!$C$2:$C$201,People!A14,Assignments!$E$2:$E$201)-People!C14,2))</f>
        <v/>
      </c>
    </row>
    <row r="115">
      <c r="A115" s="5">
        <f>IF(People!A15="","","Worker hours")</f>
        <v/>
      </c>
      <c r="B115" s="5">
        <f>People!A15&amp;IF(People!B15="",""," - "&amp;People!B15)</f>
        <v/>
      </c>
      <c r="C115" s="5">
        <f>IF(People!A15="","",ROUND(SUMIF(Assignments!$C$2:$C$201,People!A15,Assignments!$E$2:$E$201),2)&amp;" assigned / "&amp;People!C15&amp;" contract; difference "&amp;ROUND(SUMIF(Assignments!$C$2:$C$201,People!A15,Assignments!$E$2:$E$201)-People!C15,2))</f>
        <v/>
      </c>
    </row>
    <row r="116">
      <c r="A116" s="5">
        <f>IF(People!A16="","","Worker hours")</f>
        <v/>
      </c>
      <c r="B116" s="5">
        <f>People!A16&amp;IF(People!B16="",""," - "&amp;People!B16)</f>
        <v/>
      </c>
      <c r="C116" s="5">
        <f>IF(People!A16="","",ROUND(SUMIF(Assignments!$C$2:$C$201,People!A16,Assignments!$E$2:$E$201),2)&amp;" assigned / "&amp;People!C16&amp;" contract; difference "&amp;ROUND(SUMIF(Assignments!$C$2:$C$201,People!A16,Assignments!$E$2:$E$201)-People!C16,2))</f>
        <v/>
      </c>
    </row>
    <row r="117">
      <c r="A117" s="5">
        <f>IF(People!A17="","","Worker hours")</f>
        <v/>
      </c>
      <c r="B117" s="5">
        <f>People!A17&amp;IF(People!B17="",""," - "&amp;People!B17)</f>
        <v/>
      </c>
      <c r="C117" s="5">
        <f>IF(People!A17="","",ROUND(SUMIF(Assignments!$C$2:$C$201,People!A17,Assignments!$E$2:$E$201),2)&amp;" assigned / "&amp;People!C17&amp;" contract; difference "&amp;ROUND(SUMIF(Assignments!$C$2:$C$201,People!A17,Assignments!$E$2:$E$201)-People!C17,2))</f>
        <v/>
      </c>
    </row>
    <row r="118">
      <c r="A118" s="5">
        <f>IF(People!A18="","","Worker hours")</f>
        <v/>
      </c>
      <c r="B118" s="5">
        <f>People!A18&amp;IF(People!B18="",""," - "&amp;People!B18)</f>
        <v/>
      </c>
      <c r="C118" s="5">
        <f>IF(People!A18="","",ROUND(SUMIF(Assignments!$C$2:$C$201,People!A18,Assignments!$E$2:$E$201),2)&amp;" assigned / "&amp;People!C18&amp;" contract; difference "&amp;ROUND(SUMIF(Assignments!$C$2:$C$201,People!A18,Assignments!$E$2:$E$201)-People!C18,2))</f>
        <v/>
      </c>
    </row>
    <row r="119">
      <c r="A119" s="5">
        <f>IF(People!A19="","","Worker hours")</f>
        <v/>
      </c>
      <c r="B119" s="5">
        <f>People!A19&amp;IF(People!B19="",""," - "&amp;People!B19)</f>
        <v/>
      </c>
      <c r="C119" s="5">
        <f>IF(People!A19="","",ROUND(SUMIF(Assignments!$C$2:$C$201,People!A19,Assignments!$E$2:$E$201),2)&amp;" assigned / "&amp;People!C19&amp;" contract; difference "&amp;ROUND(SUMIF(Assignments!$C$2:$C$201,People!A19,Assignments!$E$2:$E$201)-People!C19,2))</f>
        <v/>
      </c>
    </row>
    <row r="120">
      <c r="A120" s="5">
        <f>IF(People!A20="","","Worker hours")</f>
        <v/>
      </c>
      <c r="B120" s="5">
        <f>People!A20&amp;IF(People!B20="",""," - "&amp;People!B20)</f>
        <v/>
      </c>
      <c r="C120" s="5">
        <f>IF(People!A20="","",ROUND(SUMIF(Assignments!$C$2:$C$201,People!A20,Assignments!$E$2:$E$201),2)&amp;" assigned / "&amp;People!C20&amp;" contract; difference "&amp;ROUND(SUMIF(Assignments!$C$2:$C$201,People!A20,Assignments!$E$2:$E$201)-People!C20,2))</f>
        <v/>
      </c>
    </row>
    <row r="121">
      <c r="A121" s="5">
        <f>IF(People!A21="","","Worker hours")</f>
        <v/>
      </c>
      <c r="B121" s="5">
        <f>People!A21&amp;IF(People!B21="",""," - "&amp;People!B21)</f>
        <v/>
      </c>
      <c r="C121" s="5">
        <f>IF(People!A21="","",ROUND(SUMIF(Assignments!$C$2:$C$201,People!A21,Assignments!$E$2:$E$201),2)&amp;" assigned / "&amp;People!C21&amp;" contract; difference "&amp;ROUND(SUMIF(Assignments!$C$2:$C$201,People!A21,Assignments!$E$2:$E$201)-People!C21,2))</f>
        <v/>
      </c>
    </row>
    <row r="122">
      <c r="A122" s="5">
        <f>IF(People!A22="","","Worker hours")</f>
        <v/>
      </c>
      <c r="B122" s="5">
        <f>People!A22&amp;IF(People!B22="",""," - "&amp;People!B22)</f>
        <v/>
      </c>
      <c r="C122" s="5">
        <f>IF(People!A22="","",ROUND(SUMIF(Assignments!$C$2:$C$201,People!A22,Assignments!$E$2:$E$201),2)&amp;" assigned / "&amp;People!C22&amp;" contract; difference "&amp;ROUND(SUMIF(Assignments!$C$2:$C$201,People!A22,Assignments!$E$2:$E$201)-People!C22,2))</f>
        <v/>
      </c>
    </row>
    <row r="123">
      <c r="A123" s="5">
        <f>IF(People!A23="","","Worker hours")</f>
        <v/>
      </c>
      <c r="B123" s="5">
        <f>People!A23&amp;IF(People!B23="",""," - "&amp;People!B23)</f>
        <v/>
      </c>
      <c r="C123" s="5">
        <f>IF(People!A23="","",ROUND(SUMIF(Assignments!$C$2:$C$201,People!A23,Assignments!$E$2:$E$201),2)&amp;" assigned / "&amp;People!C23&amp;" contract; difference "&amp;ROUND(SUMIF(Assignments!$C$2:$C$201,People!A23,Assignments!$E$2:$E$201)-People!C23,2))</f>
        <v/>
      </c>
    </row>
    <row r="124">
      <c r="A124" s="5">
        <f>IF(People!A24="","","Worker hours")</f>
        <v/>
      </c>
      <c r="B124" s="5">
        <f>People!A24&amp;IF(People!B24="",""," - "&amp;People!B24)</f>
        <v/>
      </c>
      <c r="C124" s="5">
        <f>IF(People!A24="","",ROUND(SUMIF(Assignments!$C$2:$C$201,People!A24,Assignments!$E$2:$E$201),2)&amp;" assigned / "&amp;People!C24&amp;" contract; difference "&amp;ROUND(SUMIF(Assignments!$C$2:$C$201,People!A24,Assignments!$E$2:$E$201)-People!C24,2))</f>
        <v/>
      </c>
    </row>
    <row r="125">
      <c r="A125" s="5">
        <f>IF(People!A25="","","Worker hours")</f>
        <v/>
      </c>
      <c r="B125" s="5">
        <f>People!A25&amp;IF(People!B25="",""," - "&amp;People!B25)</f>
        <v/>
      </c>
      <c r="C125" s="5">
        <f>IF(People!A25="","",ROUND(SUMIF(Assignments!$C$2:$C$201,People!A25,Assignments!$E$2:$E$201),2)&amp;" assigned / "&amp;People!C25&amp;" contract; difference "&amp;ROUND(SUMIF(Assignments!$C$2:$C$201,People!A25,Assignments!$E$2:$E$201)-People!C25,2))</f>
        <v/>
      </c>
    </row>
    <row r="126">
      <c r="A126" s="5">
        <f>IF(People!A26="","","Worker hours")</f>
        <v/>
      </c>
      <c r="B126" s="5">
        <f>People!A26&amp;IF(People!B26="",""," - "&amp;People!B26)</f>
        <v/>
      </c>
      <c r="C126" s="5">
        <f>IF(People!A26="","",ROUND(SUMIF(Assignments!$C$2:$C$201,People!A26,Assignments!$E$2:$E$201),2)&amp;" assigned / "&amp;People!C26&amp;" contract; difference "&amp;ROUND(SUMIF(Assignments!$C$2:$C$201,People!A26,Assignments!$E$2:$E$201)-People!C26,2))</f>
        <v/>
      </c>
    </row>
    <row r="127">
      <c r="A127" s="5">
        <f>IF(People!A27="","","Worker hours")</f>
        <v/>
      </c>
      <c r="B127" s="5">
        <f>People!A27&amp;IF(People!B27="",""," - "&amp;People!B27)</f>
        <v/>
      </c>
      <c r="C127" s="5">
        <f>IF(People!A27="","",ROUND(SUMIF(Assignments!$C$2:$C$201,People!A27,Assignments!$E$2:$E$201),2)&amp;" assigned / "&amp;People!C27&amp;" contract; difference "&amp;ROUND(SUMIF(Assignments!$C$2:$C$201,People!A27,Assignments!$E$2:$E$201)-People!C27,2))</f>
        <v/>
      </c>
    </row>
    <row r="128">
      <c r="A128" s="5">
        <f>IF(People!A28="","","Worker hours")</f>
        <v/>
      </c>
      <c r="B128" s="5">
        <f>People!A28&amp;IF(People!B28="",""," - "&amp;People!B28)</f>
        <v/>
      </c>
      <c r="C128" s="5">
        <f>IF(People!A28="","",ROUND(SUMIF(Assignments!$C$2:$C$201,People!A28,Assignments!$E$2:$E$201),2)&amp;" assigned / "&amp;People!C28&amp;" contract; difference "&amp;ROUND(SUMIF(Assignments!$C$2:$C$201,People!A28,Assignments!$E$2:$E$201)-People!C28,2))</f>
        <v/>
      </c>
    </row>
    <row r="129">
      <c r="A129" s="5">
        <f>IF(People!A29="","","Worker hours")</f>
        <v/>
      </c>
      <c r="B129" s="5">
        <f>People!A29&amp;IF(People!B29="",""," - "&amp;People!B29)</f>
        <v/>
      </c>
      <c r="C129" s="5">
        <f>IF(People!A29="","",ROUND(SUMIF(Assignments!$C$2:$C$201,People!A29,Assignments!$E$2:$E$201),2)&amp;" assigned / "&amp;People!C29&amp;" contract; difference "&amp;ROUND(SUMIF(Assignments!$C$2:$C$201,People!A29,Assignments!$E$2:$E$201)-People!C29,2))</f>
        <v/>
      </c>
    </row>
    <row r="130">
      <c r="A130" s="5">
        <f>IF(People!A30="","","Worker hours")</f>
        <v/>
      </c>
      <c r="B130" s="5">
        <f>People!A30&amp;IF(People!B30="",""," - "&amp;People!B30)</f>
        <v/>
      </c>
      <c r="C130" s="5">
        <f>IF(People!A30="","",ROUND(SUMIF(Assignments!$C$2:$C$201,People!A30,Assignments!$E$2:$E$201),2)&amp;" assigned / "&amp;People!C30&amp;" contract; difference "&amp;ROUND(SUMIF(Assignments!$C$2:$C$201,People!A30,Assignments!$E$2:$E$201)-People!C30,2))</f>
        <v/>
      </c>
    </row>
    <row r="131">
      <c r="A131" s="5">
        <f>IF(People!A31="","","Worker hours")</f>
        <v/>
      </c>
      <c r="B131" s="5">
        <f>People!A31&amp;IF(People!B31="",""," - "&amp;People!B31)</f>
        <v/>
      </c>
      <c r="C131" s="5">
        <f>IF(People!A31="","",ROUND(SUMIF(Assignments!$C$2:$C$201,People!A31,Assignments!$E$2:$E$201),2)&amp;" assigned / "&amp;People!C31&amp;" contract; difference "&amp;ROUND(SUMIF(Assignments!$C$2:$C$201,People!A31,Assignments!$E$2:$E$201)-People!C31,2))</f>
        <v/>
      </c>
    </row>
    <row r="132">
      <c r="A132" s="5">
        <f>IF(People!A32="","","Worker hours")</f>
        <v/>
      </c>
      <c r="B132" s="5">
        <f>People!A32&amp;IF(People!B32="",""," - "&amp;People!B32)</f>
        <v/>
      </c>
      <c r="C132" s="5">
        <f>IF(People!A32="","",ROUND(SUMIF(Assignments!$C$2:$C$201,People!A32,Assignments!$E$2:$E$201),2)&amp;" assigned / "&amp;People!C32&amp;" contract; difference "&amp;ROUND(SUMIF(Assignments!$C$2:$C$201,People!A32,Assignments!$E$2:$E$201)-People!C32,2))</f>
        <v/>
      </c>
    </row>
    <row r="133">
      <c r="A133" s="5">
        <f>IF(People!A33="","","Worker hours")</f>
        <v/>
      </c>
      <c r="B133" s="5">
        <f>People!A33&amp;IF(People!B33="",""," - "&amp;People!B33)</f>
        <v/>
      </c>
      <c r="C133" s="5">
        <f>IF(People!A33="","",ROUND(SUMIF(Assignments!$C$2:$C$201,People!A33,Assignments!$E$2:$E$201),2)&amp;" assigned / "&amp;People!C33&amp;" contract; difference "&amp;ROUND(SUMIF(Assignments!$C$2:$C$201,People!A33,Assignments!$E$2:$E$201)-People!C33,2))</f>
        <v/>
      </c>
    </row>
    <row r="134">
      <c r="A134" s="5">
        <f>IF(People!A34="","","Worker hours")</f>
        <v/>
      </c>
      <c r="B134" s="5">
        <f>People!A34&amp;IF(People!B34="",""," - "&amp;People!B34)</f>
        <v/>
      </c>
      <c r="C134" s="5">
        <f>IF(People!A34="","",ROUND(SUMIF(Assignments!$C$2:$C$201,People!A34,Assignments!$E$2:$E$201),2)&amp;" assigned / "&amp;People!C34&amp;" contract; difference "&amp;ROUND(SUMIF(Assignments!$C$2:$C$201,People!A34,Assignments!$E$2:$E$201)-People!C34,2))</f>
        <v/>
      </c>
    </row>
    <row r="135">
      <c r="A135" s="5">
        <f>IF(People!A35="","","Worker hours")</f>
        <v/>
      </c>
      <c r="B135" s="5">
        <f>People!A35&amp;IF(People!B35="",""," - "&amp;People!B35)</f>
        <v/>
      </c>
      <c r="C135" s="5">
        <f>IF(People!A35="","",ROUND(SUMIF(Assignments!$C$2:$C$201,People!A35,Assignments!$E$2:$E$201),2)&amp;" assigned / "&amp;People!C35&amp;" contract; difference "&amp;ROUND(SUMIF(Assignments!$C$2:$C$201,People!A35,Assignments!$E$2:$E$201)-People!C35,2))</f>
        <v/>
      </c>
    </row>
    <row r="136">
      <c r="A136" s="5">
        <f>IF(People!A36="","","Worker hours")</f>
        <v/>
      </c>
      <c r="B136" s="5">
        <f>People!A36&amp;IF(People!B36="",""," - "&amp;People!B36)</f>
        <v/>
      </c>
      <c r="C136" s="5">
        <f>IF(People!A36="","",ROUND(SUMIF(Assignments!$C$2:$C$201,People!A36,Assignments!$E$2:$E$201),2)&amp;" assigned / "&amp;People!C36&amp;" contract; difference "&amp;ROUND(SUMIF(Assignments!$C$2:$C$201,People!A36,Assignments!$E$2:$E$201)-People!C36,2))</f>
        <v/>
      </c>
    </row>
    <row r="137">
      <c r="A137" s="5">
        <f>IF(People!A37="","","Worker hours")</f>
        <v/>
      </c>
      <c r="B137" s="5">
        <f>People!A37&amp;IF(People!B37="",""," - "&amp;People!B37)</f>
        <v/>
      </c>
      <c r="C137" s="5">
        <f>IF(People!A37="","",ROUND(SUMIF(Assignments!$C$2:$C$201,People!A37,Assignments!$E$2:$E$201),2)&amp;" assigned / "&amp;People!C37&amp;" contract; difference "&amp;ROUND(SUMIF(Assignments!$C$2:$C$201,People!A37,Assignments!$E$2:$E$201)-People!C37,2))</f>
        <v/>
      </c>
    </row>
    <row r="138">
      <c r="A138" s="5">
        <f>IF(People!A38="","","Worker hours")</f>
        <v/>
      </c>
      <c r="B138" s="5">
        <f>People!A38&amp;IF(People!B38="",""," - "&amp;People!B38)</f>
        <v/>
      </c>
      <c r="C138" s="5">
        <f>IF(People!A38="","",ROUND(SUMIF(Assignments!$C$2:$C$201,People!A38,Assignments!$E$2:$E$201),2)&amp;" assigned / "&amp;People!C38&amp;" contract; difference "&amp;ROUND(SUMIF(Assignments!$C$2:$C$201,People!A38,Assignments!$E$2:$E$201)-People!C38,2))</f>
        <v/>
      </c>
    </row>
    <row r="139">
      <c r="A139" s="5">
        <f>IF(People!A39="","","Worker hours")</f>
        <v/>
      </c>
      <c r="B139" s="5">
        <f>People!A39&amp;IF(People!B39="",""," - "&amp;People!B39)</f>
        <v/>
      </c>
      <c r="C139" s="5">
        <f>IF(People!A39="","",ROUND(SUMIF(Assignments!$C$2:$C$201,People!A39,Assignments!$E$2:$E$201),2)&amp;" assigned / "&amp;People!C39&amp;" contract; difference "&amp;ROUND(SUMIF(Assignments!$C$2:$C$201,People!A39,Assignments!$E$2:$E$201)-People!C39,2))</f>
        <v/>
      </c>
    </row>
    <row r="140">
      <c r="A140" s="5">
        <f>IF(People!A40="","","Worker hours")</f>
        <v/>
      </c>
      <c r="B140" s="5">
        <f>People!A40&amp;IF(People!B40="",""," - "&amp;People!B40)</f>
        <v/>
      </c>
      <c r="C140" s="5">
        <f>IF(People!A40="","",ROUND(SUMIF(Assignments!$C$2:$C$201,People!A40,Assignments!$E$2:$E$201),2)&amp;" assigned / "&amp;People!C40&amp;" contract; difference "&amp;ROUND(SUMIF(Assignments!$C$2:$C$201,People!A40,Assignments!$E$2:$E$201)-People!C40,2))</f>
        <v/>
      </c>
    </row>
    <row r="141">
      <c r="A141" s="5">
        <f>IF(People!A41="","","Worker hours")</f>
        <v/>
      </c>
      <c r="B141" s="5">
        <f>People!A41&amp;IF(People!B41="",""," - "&amp;People!B41)</f>
        <v/>
      </c>
      <c r="C141" s="5">
        <f>IF(People!A41="","",ROUND(SUMIF(Assignments!$C$2:$C$201,People!A41,Assignments!$E$2:$E$201),2)&amp;" assigned / "&amp;People!C41&amp;" contract; difference "&amp;ROUND(SUMIF(Assignments!$C$2:$C$201,People!A41,Assignments!$E$2:$E$201)-People!C41,2))</f>
        <v/>
      </c>
    </row>
    <row r="142">
      <c r="A142" s="5">
        <f>IF(People!A42="","","Worker hours")</f>
        <v/>
      </c>
      <c r="B142" s="5">
        <f>People!A42&amp;IF(People!B42="",""," - "&amp;People!B42)</f>
        <v/>
      </c>
      <c r="C142" s="5">
        <f>IF(People!A42="","",ROUND(SUMIF(Assignments!$C$2:$C$201,People!A42,Assignments!$E$2:$E$201),2)&amp;" assigned / "&amp;People!C42&amp;" contract; difference "&amp;ROUND(SUMIF(Assignments!$C$2:$C$201,People!A42,Assignments!$E$2:$E$201)-People!C42,2))</f>
        <v/>
      </c>
    </row>
    <row r="143">
      <c r="A143" s="5">
        <f>IF(People!A43="","","Worker hours")</f>
        <v/>
      </c>
      <c r="B143" s="5">
        <f>People!A43&amp;IF(People!B43="",""," - "&amp;People!B43)</f>
        <v/>
      </c>
      <c r="C143" s="5">
        <f>IF(People!A43="","",ROUND(SUMIF(Assignments!$C$2:$C$201,People!A43,Assignments!$E$2:$E$201),2)&amp;" assigned / "&amp;People!C43&amp;" contract; difference "&amp;ROUND(SUMIF(Assignments!$C$2:$C$201,People!A43,Assignments!$E$2:$E$201)-People!C43,2))</f>
        <v/>
      </c>
    </row>
    <row r="144">
      <c r="A144" s="5">
        <f>IF(People!A44="","","Worker hours")</f>
        <v/>
      </c>
      <c r="B144" s="5">
        <f>People!A44&amp;IF(People!B44="",""," - "&amp;People!B44)</f>
        <v/>
      </c>
      <c r="C144" s="5">
        <f>IF(People!A44="","",ROUND(SUMIF(Assignments!$C$2:$C$201,People!A44,Assignments!$E$2:$E$201),2)&amp;" assigned / "&amp;People!C44&amp;" contract; difference "&amp;ROUND(SUMIF(Assignments!$C$2:$C$201,People!A44,Assignments!$E$2:$E$201)-People!C44,2))</f>
        <v/>
      </c>
    </row>
    <row r="145">
      <c r="A145" s="5">
        <f>IF(People!A45="","","Worker hours")</f>
        <v/>
      </c>
      <c r="B145" s="5">
        <f>People!A45&amp;IF(People!B45="",""," - "&amp;People!B45)</f>
        <v/>
      </c>
      <c r="C145" s="5">
        <f>IF(People!A45="","",ROUND(SUMIF(Assignments!$C$2:$C$201,People!A45,Assignments!$E$2:$E$201),2)&amp;" assigned / "&amp;People!C45&amp;" contract; difference "&amp;ROUND(SUMIF(Assignments!$C$2:$C$201,People!A45,Assignments!$E$2:$E$201)-People!C45,2))</f>
        <v/>
      </c>
    </row>
    <row r="146">
      <c r="A146" s="5">
        <f>IF(People!A46="","","Worker hours")</f>
        <v/>
      </c>
      <c r="B146" s="5">
        <f>People!A46&amp;IF(People!B46="",""," - "&amp;People!B46)</f>
        <v/>
      </c>
      <c r="C146" s="5">
        <f>IF(People!A46="","",ROUND(SUMIF(Assignments!$C$2:$C$201,People!A46,Assignments!$E$2:$E$201),2)&amp;" assigned / "&amp;People!C46&amp;" contract; difference "&amp;ROUND(SUMIF(Assignments!$C$2:$C$201,People!A46,Assignments!$E$2:$E$201)-People!C46,2))</f>
        <v/>
      </c>
    </row>
    <row r="147">
      <c r="A147" s="5">
        <f>IF(People!A47="","","Worker hours")</f>
        <v/>
      </c>
      <c r="B147" s="5">
        <f>People!A47&amp;IF(People!B47="",""," - "&amp;People!B47)</f>
        <v/>
      </c>
      <c r="C147" s="5">
        <f>IF(People!A47="","",ROUND(SUMIF(Assignments!$C$2:$C$201,People!A47,Assignments!$E$2:$E$201),2)&amp;" assigned / "&amp;People!C47&amp;" contract; difference "&amp;ROUND(SUMIF(Assignments!$C$2:$C$201,People!A47,Assignments!$E$2:$E$201)-People!C47,2))</f>
        <v/>
      </c>
    </row>
    <row r="148">
      <c r="A148" s="5">
        <f>IF(People!A48="","","Worker hours")</f>
        <v/>
      </c>
      <c r="B148" s="5">
        <f>People!A48&amp;IF(People!B48="",""," - "&amp;People!B48)</f>
        <v/>
      </c>
      <c r="C148" s="5">
        <f>IF(People!A48="","",ROUND(SUMIF(Assignments!$C$2:$C$201,People!A48,Assignments!$E$2:$E$201),2)&amp;" assigned / "&amp;People!C48&amp;" contract; difference "&amp;ROUND(SUMIF(Assignments!$C$2:$C$201,People!A48,Assignments!$E$2:$E$201)-People!C48,2))</f>
        <v/>
      </c>
    </row>
    <row r="149">
      <c r="A149" s="5">
        <f>IF(People!A49="","","Worker hours")</f>
        <v/>
      </c>
      <c r="B149" s="5">
        <f>People!A49&amp;IF(People!B49="",""," - "&amp;People!B49)</f>
        <v/>
      </c>
      <c r="C149" s="5">
        <f>IF(People!A49="","",ROUND(SUMIF(Assignments!$C$2:$C$201,People!A49,Assignments!$E$2:$E$201),2)&amp;" assigned / "&amp;People!C49&amp;" contract; difference "&amp;ROUND(SUMIF(Assignments!$C$2:$C$201,People!A49,Assignments!$E$2:$E$201)-People!C49,2))</f>
        <v/>
      </c>
    </row>
    <row r="150">
      <c r="A150" s="5">
        <f>IF(People!A50="","","Worker hours")</f>
        <v/>
      </c>
      <c r="B150" s="5">
        <f>People!A50&amp;IF(People!B50="",""," - "&amp;People!B50)</f>
        <v/>
      </c>
      <c r="C150" s="5">
        <f>IF(People!A50="","",ROUND(SUMIF(Assignments!$C$2:$C$201,People!A50,Assignments!$E$2:$E$201),2)&amp;" assigned / "&amp;People!C50&amp;" contract; difference "&amp;ROUND(SUMIF(Assignments!$C$2:$C$201,People!A50,Assignments!$E$2:$E$201)-People!C50,2))</f>
        <v/>
      </c>
    </row>
    <row r="151">
      <c r="A151" s="5">
        <f>IF(People!A51="","","Worker hours")</f>
        <v/>
      </c>
      <c r="B151" s="5">
        <f>People!A51&amp;IF(People!B51="",""," - "&amp;People!B51)</f>
        <v/>
      </c>
      <c r="C151" s="5">
        <f>IF(People!A51="","",ROUND(SUMIF(Assignments!$C$2:$C$201,People!A51,Assignments!$E$2:$E$201),2)&amp;" assigned / "&amp;People!C51&amp;" contract; difference "&amp;ROUND(SUMIF(Assignments!$C$2:$C$201,People!A51,Assignments!$E$2:$E$201)-People!C51,2))</f>
        <v/>
      </c>
    </row>
    <row r="152">
      <c r="A152" s="5">
        <f>IF(People!A52="","","Worker hours")</f>
        <v/>
      </c>
      <c r="B152" s="5">
        <f>People!A52&amp;IF(People!B52="",""," - "&amp;People!B52)</f>
        <v/>
      </c>
      <c r="C152" s="5">
        <f>IF(People!A52="","",ROUND(SUMIF(Assignments!$C$2:$C$201,People!A52,Assignments!$E$2:$E$201),2)&amp;" assigned / "&amp;People!C52&amp;" contract; difference "&amp;ROUND(SUMIF(Assignments!$C$2:$C$201,People!A52,Assignments!$E$2:$E$201)-People!C52,2))</f>
        <v/>
      </c>
    </row>
    <row r="153">
      <c r="A153" s="5">
        <f>IF(People!A53="","","Worker hours")</f>
        <v/>
      </c>
      <c r="B153" s="5">
        <f>People!A53&amp;IF(People!B53="",""," - "&amp;People!B53)</f>
        <v/>
      </c>
      <c r="C153" s="5">
        <f>IF(People!A53="","",ROUND(SUMIF(Assignments!$C$2:$C$201,People!A53,Assignments!$E$2:$E$201),2)&amp;" assigned / "&amp;People!C53&amp;" contract; difference "&amp;ROUND(SUMIF(Assignments!$C$2:$C$201,People!A53,Assignments!$E$2:$E$201)-People!C53,2))</f>
        <v/>
      </c>
    </row>
    <row r="154">
      <c r="A154" s="5">
        <f>IF(People!A54="","","Worker hours")</f>
        <v/>
      </c>
      <c r="B154" s="5">
        <f>People!A54&amp;IF(People!B54="",""," - "&amp;People!B54)</f>
        <v/>
      </c>
      <c r="C154" s="5">
        <f>IF(People!A54="","",ROUND(SUMIF(Assignments!$C$2:$C$201,People!A54,Assignments!$E$2:$E$201),2)&amp;" assigned / "&amp;People!C54&amp;" contract; difference "&amp;ROUND(SUMIF(Assignments!$C$2:$C$201,People!A54,Assignments!$E$2:$E$201)-People!C54,2))</f>
        <v/>
      </c>
    </row>
    <row r="155">
      <c r="A155" s="5">
        <f>IF(People!A55="","","Worker hours")</f>
        <v/>
      </c>
      <c r="B155" s="5">
        <f>People!A55&amp;IF(People!B55="",""," - "&amp;People!B55)</f>
        <v/>
      </c>
      <c r="C155" s="5">
        <f>IF(People!A55="","",ROUND(SUMIF(Assignments!$C$2:$C$201,People!A55,Assignments!$E$2:$E$201),2)&amp;" assigned / "&amp;People!C55&amp;" contract; difference "&amp;ROUND(SUMIF(Assignments!$C$2:$C$201,People!A55,Assignments!$E$2:$E$201)-People!C55,2))</f>
        <v/>
      </c>
    </row>
    <row r="156">
      <c r="A156" s="5">
        <f>IF(People!A56="","","Worker hours")</f>
        <v/>
      </c>
      <c r="B156" s="5">
        <f>People!A56&amp;IF(People!B56="",""," - "&amp;People!B56)</f>
        <v/>
      </c>
      <c r="C156" s="5">
        <f>IF(People!A56="","",ROUND(SUMIF(Assignments!$C$2:$C$201,People!A56,Assignments!$E$2:$E$201),2)&amp;" assigned / "&amp;People!C56&amp;" contract; difference "&amp;ROUND(SUMIF(Assignments!$C$2:$C$201,People!A56,Assignments!$E$2:$E$201)-People!C56,2))</f>
        <v/>
      </c>
    </row>
    <row r="157">
      <c r="A157" s="5">
        <f>IF(People!A57="","","Worker hours")</f>
        <v/>
      </c>
      <c r="B157" s="5">
        <f>People!A57&amp;IF(People!B57="",""," - "&amp;People!B57)</f>
        <v/>
      </c>
      <c r="C157" s="5">
        <f>IF(People!A57="","",ROUND(SUMIF(Assignments!$C$2:$C$201,People!A57,Assignments!$E$2:$E$201),2)&amp;" assigned / "&amp;People!C57&amp;" contract; difference "&amp;ROUND(SUMIF(Assignments!$C$2:$C$201,People!A57,Assignments!$E$2:$E$201)-People!C57,2))</f>
        <v/>
      </c>
    </row>
    <row r="158">
      <c r="A158" s="5">
        <f>IF(People!A58="","","Worker hours")</f>
        <v/>
      </c>
      <c r="B158" s="5">
        <f>People!A58&amp;IF(People!B58="",""," - "&amp;People!B58)</f>
        <v/>
      </c>
      <c r="C158" s="5">
        <f>IF(People!A58="","",ROUND(SUMIF(Assignments!$C$2:$C$201,People!A58,Assignments!$E$2:$E$201),2)&amp;" assigned / "&amp;People!C58&amp;" contract; difference "&amp;ROUND(SUMIF(Assignments!$C$2:$C$201,People!A58,Assignments!$E$2:$E$201)-People!C58,2))</f>
        <v/>
      </c>
    </row>
    <row r="159">
      <c r="A159" s="5">
        <f>IF(People!A59="","","Worker hours")</f>
        <v/>
      </c>
      <c r="B159" s="5">
        <f>People!A59&amp;IF(People!B59="",""," - "&amp;People!B59)</f>
        <v/>
      </c>
      <c r="C159" s="5">
        <f>IF(People!A59="","",ROUND(SUMIF(Assignments!$C$2:$C$201,People!A59,Assignments!$E$2:$E$201),2)&amp;" assigned / "&amp;People!C59&amp;" contract; difference "&amp;ROUND(SUMIF(Assignments!$C$2:$C$201,People!A59,Assignments!$E$2:$E$201)-People!C59,2))</f>
        <v/>
      </c>
    </row>
    <row r="160">
      <c r="A160" s="5">
        <f>IF(People!A60="","","Worker hours")</f>
        <v/>
      </c>
      <c r="B160" s="5">
        <f>People!A60&amp;IF(People!B60="",""," - "&amp;People!B60)</f>
        <v/>
      </c>
      <c r="C160" s="5">
        <f>IF(People!A60="","",ROUND(SUMIF(Assignments!$C$2:$C$201,People!A60,Assignments!$E$2:$E$201),2)&amp;" assigned / "&amp;People!C60&amp;" contract; difference "&amp;ROUND(SUMIF(Assignments!$C$2:$C$201,People!A60,Assignments!$E$2:$E$201)-People!C60,2))</f>
        <v/>
      </c>
    </row>
    <row r="161">
      <c r="A161" s="5">
        <f>IF(People!A61="","","Worker hours")</f>
        <v/>
      </c>
      <c r="B161" s="5">
        <f>People!A61&amp;IF(People!B61="",""," - "&amp;People!B61)</f>
        <v/>
      </c>
      <c r="C161" s="5">
        <f>IF(People!A61="","",ROUND(SUMIF(Assignments!$C$2:$C$201,People!A61,Assignments!$E$2:$E$201),2)&amp;" assigned / "&amp;People!C61&amp;" contract; difference "&amp;ROUND(SUMIF(Assignments!$C$2:$C$201,People!A61,Assignments!$E$2:$E$201)-People!C61,2))</f>
        <v/>
      </c>
    </row>
    <row r="162">
      <c r="A162" s="5">
        <f>IF(People!A62="","","Worker hours")</f>
        <v/>
      </c>
      <c r="B162" s="5">
        <f>People!A62&amp;IF(People!B62="",""," - "&amp;People!B62)</f>
        <v/>
      </c>
      <c r="C162" s="5">
        <f>IF(People!A62="","",ROUND(SUMIF(Assignments!$C$2:$C$201,People!A62,Assignments!$E$2:$E$201),2)&amp;" assigned / "&amp;People!C62&amp;" contract; difference "&amp;ROUND(SUMIF(Assignments!$C$2:$C$201,People!A62,Assignments!$E$2:$E$201)-People!C62,2))</f>
        <v/>
      </c>
    </row>
    <row r="163">
      <c r="A163" s="5">
        <f>IF(People!A63="","","Worker hours")</f>
        <v/>
      </c>
      <c r="B163" s="5">
        <f>People!A63&amp;IF(People!B63="",""," - "&amp;People!B63)</f>
        <v/>
      </c>
      <c r="C163" s="5">
        <f>IF(People!A63="","",ROUND(SUMIF(Assignments!$C$2:$C$201,People!A63,Assignments!$E$2:$E$201),2)&amp;" assigned / "&amp;People!C63&amp;" contract; difference "&amp;ROUND(SUMIF(Assignments!$C$2:$C$201,People!A63,Assignments!$E$2:$E$201)-People!C63,2))</f>
        <v/>
      </c>
    </row>
    <row r="164">
      <c r="A164" s="5">
        <f>IF(People!A64="","","Worker hours")</f>
        <v/>
      </c>
      <c r="B164" s="5">
        <f>People!A64&amp;IF(People!B64="",""," - "&amp;People!B64)</f>
        <v/>
      </c>
      <c r="C164" s="5">
        <f>IF(People!A64="","",ROUND(SUMIF(Assignments!$C$2:$C$201,People!A64,Assignments!$E$2:$E$201),2)&amp;" assigned / "&amp;People!C64&amp;" contract; difference "&amp;ROUND(SUMIF(Assignments!$C$2:$C$201,People!A64,Assignments!$E$2:$E$201)-People!C64,2))</f>
        <v/>
      </c>
    </row>
    <row r="165">
      <c r="A165" s="5">
        <f>IF(People!A65="","","Worker hours")</f>
        <v/>
      </c>
      <c r="B165" s="5">
        <f>People!A65&amp;IF(People!B65="",""," - "&amp;People!B65)</f>
        <v/>
      </c>
      <c r="C165" s="5">
        <f>IF(People!A65="","",ROUND(SUMIF(Assignments!$C$2:$C$201,People!A65,Assignments!$E$2:$E$201),2)&amp;" assigned / "&amp;People!C65&amp;" contract; difference "&amp;ROUND(SUMIF(Assignments!$C$2:$C$201,People!A65,Assignments!$E$2:$E$201)-People!C65,2))</f>
        <v/>
      </c>
    </row>
    <row r="166">
      <c r="A166" s="5">
        <f>IF(People!A66="","","Worker hours")</f>
        <v/>
      </c>
      <c r="B166" s="5">
        <f>People!A66&amp;IF(People!B66="",""," - "&amp;People!B66)</f>
        <v/>
      </c>
      <c r="C166" s="5">
        <f>IF(People!A66="","",ROUND(SUMIF(Assignments!$C$2:$C$201,People!A66,Assignments!$E$2:$E$201),2)&amp;" assigned / "&amp;People!C66&amp;" contract; difference "&amp;ROUND(SUMIF(Assignments!$C$2:$C$201,People!A66,Assignments!$E$2:$E$201)-People!C66,2))</f>
        <v/>
      </c>
    </row>
    <row r="167">
      <c r="A167" s="5">
        <f>IF(People!A67="","","Worker hours")</f>
        <v/>
      </c>
      <c r="B167" s="5">
        <f>People!A67&amp;IF(People!B67="",""," - "&amp;People!B67)</f>
        <v/>
      </c>
      <c r="C167" s="5">
        <f>IF(People!A67="","",ROUND(SUMIF(Assignments!$C$2:$C$201,People!A67,Assignments!$E$2:$E$201),2)&amp;" assigned / "&amp;People!C67&amp;" contract; difference "&amp;ROUND(SUMIF(Assignments!$C$2:$C$201,People!A67,Assignments!$E$2:$E$201)-People!C67,2))</f>
        <v/>
      </c>
    </row>
    <row r="168">
      <c r="A168" s="5">
        <f>IF(People!A68="","","Worker hours")</f>
        <v/>
      </c>
      <c r="B168" s="5">
        <f>People!A68&amp;IF(People!B68="",""," - "&amp;People!B68)</f>
        <v/>
      </c>
      <c r="C168" s="5">
        <f>IF(People!A68="","",ROUND(SUMIF(Assignments!$C$2:$C$201,People!A68,Assignments!$E$2:$E$201),2)&amp;" assigned / "&amp;People!C68&amp;" contract; difference "&amp;ROUND(SUMIF(Assignments!$C$2:$C$201,People!A68,Assignments!$E$2:$E$201)-People!C68,2))</f>
        <v/>
      </c>
    </row>
    <row r="169">
      <c r="A169" s="5">
        <f>IF(People!A69="","","Worker hours")</f>
        <v/>
      </c>
      <c r="B169" s="5">
        <f>People!A69&amp;IF(People!B69="",""," - "&amp;People!B69)</f>
        <v/>
      </c>
      <c r="C169" s="5">
        <f>IF(People!A69="","",ROUND(SUMIF(Assignments!$C$2:$C$201,People!A69,Assignments!$E$2:$E$201),2)&amp;" assigned / "&amp;People!C69&amp;" contract; difference "&amp;ROUND(SUMIF(Assignments!$C$2:$C$201,People!A69,Assignments!$E$2:$E$201)-People!C69,2))</f>
        <v/>
      </c>
    </row>
    <row r="170">
      <c r="A170" s="5">
        <f>IF(People!A70="","","Worker hours")</f>
        <v/>
      </c>
      <c r="B170" s="5">
        <f>People!A70&amp;IF(People!B70="",""," - "&amp;People!B70)</f>
        <v/>
      </c>
      <c r="C170" s="5">
        <f>IF(People!A70="","",ROUND(SUMIF(Assignments!$C$2:$C$201,People!A70,Assignments!$E$2:$E$201),2)&amp;" assigned / "&amp;People!C70&amp;" contract; difference "&amp;ROUND(SUMIF(Assignments!$C$2:$C$201,People!A70,Assignments!$E$2:$E$201)-People!C70,2))</f>
        <v/>
      </c>
    </row>
    <row r="171">
      <c r="A171" s="5">
        <f>IF(People!A71="","","Worker hours")</f>
        <v/>
      </c>
      <c r="B171" s="5">
        <f>People!A71&amp;IF(People!B71="",""," - "&amp;People!B71)</f>
        <v/>
      </c>
      <c r="C171" s="5">
        <f>IF(People!A71="","",ROUND(SUMIF(Assignments!$C$2:$C$201,People!A71,Assignments!$E$2:$E$201),2)&amp;" assigned / "&amp;People!C71&amp;" contract; difference "&amp;ROUND(SUMIF(Assignments!$C$2:$C$201,People!A71,Assignments!$E$2:$E$201)-People!C71,2))</f>
        <v/>
      </c>
    </row>
    <row r="172">
      <c r="A172" s="5">
        <f>IF(People!A72="","","Worker hours")</f>
        <v/>
      </c>
      <c r="B172" s="5">
        <f>People!A72&amp;IF(People!B72="",""," - "&amp;People!B72)</f>
        <v/>
      </c>
      <c r="C172" s="5">
        <f>IF(People!A72="","",ROUND(SUMIF(Assignments!$C$2:$C$201,People!A72,Assignments!$E$2:$E$201),2)&amp;" assigned / "&amp;People!C72&amp;" contract; difference "&amp;ROUND(SUMIF(Assignments!$C$2:$C$201,People!A72,Assignments!$E$2:$E$201)-People!C72,2))</f>
        <v/>
      </c>
    </row>
    <row r="173">
      <c r="A173" s="5">
        <f>IF(People!A73="","","Worker hours")</f>
        <v/>
      </c>
      <c r="B173" s="5">
        <f>People!A73&amp;IF(People!B73="",""," - "&amp;People!B73)</f>
        <v/>
      </c>
      <c r="C173" s="5">
        <f>IF(People!A73="","",ROUND(SUMIF(Assignments!$C$2:$C$201,People!A73,Assignments!$E$2:$E$201),2)&amp;" assigned / "&amp;People!C73&amp;" contract; difference "&amp;ROUND(SUMIF(Assignments!$C$2:$C$201,People!A73,Assignments!$E$2:$E$201)-People!C73,2))</f>
        <v/>
      </c>
    </row>
    <row r="174">
      <c r="A174" s="5">
        <f>IF(People!A74="","","Worker hours")</f>
        <v/>
      </c>
      <c r="B174" s="5">
        <f>People!A74&amp;IF(People!B74="",""," - "&amp;People!B74)</f>
        <v/>
      </c>
      <c r="C174" s="5">
        <f>IF(People!A74="","",ROUND(SUMIF(Assignments!$C$2:$C$201,People!A74,Assignments!$E$2:$E$201),2)&amp;" assigned / "&amp;People!C74&amp;" contract; difference "&amp;ROUND(SUMIF(Assignments!$C$2:$C$201,People!A74,Assignments!$E$2:$E$201)-People!C74,2))</f>
        <v/>
      </c>
    </row>
    <row r="175">
      <c r="A175" s="5">
        <f>IF(People!A75="","","Worker hours")</f>
        <v/>
      </c>
      <c r="B175" s="5">
        <f>People!A75&amp;IF(People!B75="",""," - "&amp;People!B75)</f>
        <v/>
      </c>
      <c r="C175" s="5">
        <f>IF(People!A75="","",ROUND(SUMIF(Assignments!$C$2:$C$201,People!A75,Assignments!$E$2:$E$201),2)&amp;" assigned / "&amp;People!C75&amp;" contract; difference "&amp;ROUND(SUMIF(Assignments!$C$2:$C$201,People!A75,Assignments!$E$2:$E$201)-People!C75,2))</f>
        <v/>
      </c>
    </row>
    <row r="176">
      <c r="A176" s="5">
        <f>IF(People!A76="","","Worker hours")</f>
        <v/>
      </c>
      <c r="B176" s="5">
        <f>People!A76&amp;IF(People!B76="",""," - "&amp;People!B76)</f>
        <v/>
      </c>
      <c r="C176" s="5">
        <f>IF(People!A76="","",ROUND(SUMIF(Assignments!$C$2:$C$201,People!A76,Assignments!$E$2:$E$201),2)&amp;" assigned / "&amp;People!C76&amp;" contract; difference "&amp;ROUND(SUMIF(Assignments!$C$2:$C$201,People!A76,Assignments!$E$2:$E$201)-People!C76,2))</f>
        <v/>
      </c>
    </row>
    <row r="177">
      <c r="A177" s="5">
        <f>IF(People!A77="","","Worker hours")</f>
        <v/>
      </c>
      <c r="B177" s="5">
        <f>People!A77&amp;IF(People!B77="",""," - "&amp;People!B77)</f>
        <v/>
      </c>
      <c r="C177" s="5">
        <f>IF(People!A77="","",ROUND(SUMIF(Assignments!$C$2:$C$201,People!A77,Assignments!$E$2:$E$201),2)&amp;" assigned / "&amp;People!C77&amp;" contract; difference "&amp;ROUND(SUMIF(Assignments!$C$2:$C$201,People!A77,Assignments!$E$2:$E$201)-People!C77,2))</f>
        <v/>
      </c>
    </row>
    <row r="178">
      <c r="A178" s="5">
        <f>IF(People!A78="","","Worker hours")</f>
        <v/>
      </c>
      <c r="B178" s="5">
        <f>People!A78&amp;IF(People!B78="",""," - "&amp;People!B78)</f>
        <v/>
      </c>
      <c r="C178" s="5">
        <f>IF(People!A78="","",ROUND(SUMIF(Assignments!$C$2:$C$201,People!A78,Assignments!$E$2:$E$201),2)&amp;" assigned / "&amp;People!C78&amp;" contract; difference "&amp;ROUND(SUMIF(Assignments!$C$2:$C$201,People!A78,Assignments!$E$2:$E$201)-People!C78,2))</f>
        <v/>
      </c>
    </row>
    <row r="179">
      <c r="A179" s="5">
        <f>IF(People!A79="","","Worker hours")</f>
        <v/>
      </c>
      <c r="B179" s="5">
        <f>People!A79&amp;IF(People!B79="",""," - "&amp;People!B79)</f>
        <v/>
      </c>
      <c r="C179" s="5">
        <f>IF(People!A79="","",ROUND(SUMIF(Assignments!$C$2:$C$201,People!A79,Assignments!$E$2:$E$201),2)&amp;" assigned / "&amp;People!C79&amp;" contract; difference "&amp;ROUND(SUMIF(Assignments!$C$2:$C$201,People!A79,Assignments!$E$2:$E$201)-People!C79,2))</f>
        <v/>
      </c>
    </row>
    <row r="180">
      <c r="A180" s="5">
        <f>IF(People!A80="","","Worker hours")</f>
        <v/>
      </c>
      <c r="B180" s="5">
        <f>People!A80&amp;IF(People!B80="",""," - "&amp;People!B80)</f>
        <v/>
      </c>
      <c r="C180" s="5">
        <f>IF(People!A80="","",ROUND(SUMIF(Assignments!$C$2:$C$201,People!A80,Assignments!$E$2:$E$201),2)&amp;" assigned / "&amp;People!C80&amp;" contract; difference "&amp;ROUND(SUMIF(Assignments!$C$2:$C$201,People!A80,Assignments!$E$2:$E$201)-People!C80,2))</f>
        <v/>
      </c>
    </row>
    <row r="181">
      <c r="A181" s="5">
        <f>IF(People!A81="","","Worker hours")</f>
        <v/>
      </c>
      <c r="B181" s="5">
        <f>People!A81&amp;IF(People!B81="",""," - "&amp;People!B81)</f>
        <v/>
      </c>
      <c r="C181" s="5">
        <f>IF(People!A81="","",ROUND(SUMIF(Assignments!$C$2:$C$201,People!A81,Assignments!$E$2:$E$201),2)&amp;" assigned / "&amp;People!C81&amp;" contract; difference "&amp;ROUND(SUMIF(Assignments!$C$2:$C$201,People!A81,Assignments!$E$2:$E$201)-People!C81,2))</f>
        <v/>
      </c>
    </row>
    <row r="182">
      <c r="A182" s="5">
        <f>IF(People!A82="","","Worker hours")</f>
        <v/>
      </c>
      <c r="B182" s="5">
        <f>People!A82&amp;IF(People!B82="",""," - "&amp;People!B82)</f>
        <v/>
      </c>
      <c r="C182" s="5">
        <f>IF(People!A82="","",ROUND(SUMIF(Assignments!$C$2:$C$201,People!A82,Assignments!$E$2:$E$201),2)&amp;" assigned / "&amp;People!C82&amp;" contract; difference "&amp;ROUND(SUMIF(Assignments!$C$2:$C$201,People!A82,Assignments!$E$2:$E$201)-People!C82,2))</f>
        <v/>
      </c>
    </row>
    <row r="183">
      <c r="A183" s="5">
        <f>IF(People!A83="","","Worker hours")</f>
        <v/>
      </c>
      <c r="B183" s="5">
        <f>People!A83&amp;IF(People!B83="",""," - "&amp;People!B83)</f>
        <v/>
      </c>
      <c r="C183" s="5">
        <f>IF(People!A83="","",ROUND(SUMIF(Assignments!$C$2:$C$201,People!A83,Assignments!$E$2:$E$201),2)&amp;" assigned / "&amp;People!C83&amp;" contract; difference "&amp;ROUND(SUMIF(Assignments!$C$2:$C$201,People!A83,Assignments!$E$2:$E$201)-People!C83,2))</f>
        <v/>
      </c>
    </row>
    <row r="184">
      <c r="A184" s="5">
        <f>IF(People!A84="","","Worker hours")</f>
        <v/>
      </c>
      <c r="B184" s="5">
        <f>People!A84&amp;IF(People!B84="",""," - "&amp;People!B84)</f>
        <v/>
      </c>
      <c r="C184" s="5">
        <f>IF(People!A84="","",ROUND(SUMIF(Assignments!$C$2:$C$201,People!A84,Assignments!$E$2:$E$201),2)&amp;" assigned / "&amp;People!C84&amp;" contract; difference "&amp;ROUND(SUMIF(Assignments!$C$2:$C$201,People!A84,Assignments!$E$2:$E$201)-People!C84,2))</f>
        <v/>
      </c>
    </row>
    <row r="185">
      <c r="A185" s="5">
        <f>IF(People!A85="","","Worker hours")</f>
        <v/>
      </c>
      <c r="B185" s="5">
        <f>People!A85&amp;IF(People!B85="",""," - "&amp;People!B85)</f>
        <v/>
      </c>
      <c r="C185" s="5">
        <f>IF(People!A85="","",ROUND(SUMIF(Assignments!$C$2:$C$201,People!A85,Assignments!$E$2:$E$201),2)&amp;" assigned / "&amp;People!C85&amp;" contract; difference "&amp;ROUND(SUMIF(Assignments!$C$2:$C$201,People!A85,Assignments!$E$2:$E$201)-People!C85,2))</f>
        <v/>
      </c>
    </row>
    <row r="186">
      <c r="A186" s="5">
        <f>IF(People!A86="","","Worker hours")</f>
        <v/>
      </c>
      <c r="B186" s="5">
        <f>People!A86&amp;IF(People!B86="",""," - "&amp;People!B86)</f>
        <v/>
      </c>
      <c r="C186" s="5">
        <f>IF(People!A86="","",ROUND(SUMIF(Assignments!$C$2:$C$201,People!A86,Assignments!$E$2:$E$201),2)&amp;" assigned / "&amp;People!C86&amp;" contract; difference "&amp;ROUND(SUMIF(Assignments!$C$2:$C$201,People!A86,Assignments!$E$2:$E$201)-People!C86,2))</f>
        <v/>
      </c>
    </row>
    <row r="187">
      <c r="A187" s="5">
        <f>IF(People!A87="","","Worker hours")</f>
        <v/>
      </c>
      <c r="B187" s="5">
        <f>People!A87&amp;IF(People!B87="",""," - "&amp;People!B87)</f>
        <v/>
      </c>
      <c r="C187" s="5">
        <f>IF(People!A87="","",ROUND(SUMIF(Assignments!$C$2:$C$201,People!A87,Assignments!$E$2:$E$201),2)&amp;" assigned / "&amp;People!C87&amp;" contract; difference "&amp;ROUND(SUMIF(Assignments!$C$2:$C$201,People!A87,Assignments!$E$2:$E$201)-People!C87,2))</f>
        <v/>
      </c>
    </row>
    <row r="188">
      <c r="A188" s="5">
        <f>IF(People!A88="","","Worker hours")</f>
        <v/>
      </c>
      <c r="B188" s="5">
        <f>People!A88&amp;IF(People!B88="",""," - "&amp;People!B88)</f>
        <v/>
      </c>
      <c r="C188" s="5">
        <f>IF(People!A88="","",ROUND(SUMIF(Assignments!$C$2:$C$201,People!A88,Assignments!$E$2:$E$201),2)&amp;" assigned / "&amp;People!C88&amp;" contract; difference "&amp;ROUND(SUMIF(Assignments!$C$2:$C$201,People!A88,Assignments!$E$2:$E$201)-People!C88,2))</f>
        <v/>
      </c>
    </row>
    <row r="189">
      <c r="A189" s="5">
        <f>IF(People!A89="","","Worker hours")</f>
        <v/>
      </c>
      <c r="B189" s="5">
        <f>People!A89&amp;IF(People!B89="",""," - "&amp;People!B89)</f>
        <v/>
      </c>
      <c r="C189" s="5">
        <f>IF(People!A89="","",ROUND(SUMIF(Assignments!$C$2:$C$201,People!A89,Assignments!$E$2:$E$201),2)&amp;" assigned / "&amp;People!C89&amp;" contract; difference "&amp;ROUND(SUMIF(Assignments!$C$2:$C$201,People!A89,Assignments!$E$2:$E$201)-People!C89,2))</f>
        <v/>
      </c>
    </row>
    <row r="190">
      <c r="A190" s="5">
        <f>IF(People!A90="","","Worker hours")</f>
        <v/>
      </c>
      <c r="B190" s="5">
        <f>People!A90&amp;IF(People!B90="",""," - "&amp;People!B90)</f>
        <v/>
      </c>
      <c r="C190" s="5">
        <f>IF(People!A90="","",ROUND(SUMIF(Assignments!$C$2:$C$201,People!A90,Assignments!$E$2:$E$201),2)&amp;" assigned / "&amp;People!C90&amp;" contract; difference "&amp;ROUND(SUMIF(Assignments!$C$2:$C$201,People!A90,Assignments!$E$2:$E$201)-People!C90,2))</f>
        <v/>
      </c>
    </row>
    <row r="191">
      <c r="A191" s="5">
        <f>IF(People!A91="","","Worker hours")</f>
        <v/>
      </c>
      <c r="B191" s="5">
        <f>People!A91&amp;IF(People!B91="",""," - "&amp;People!B91)</f>
        <v/>
      </c>
      <c r="C191" s="5">
        <f>IF(People!A91="","",ROUND(SUMIF(Assignments!$C$2:$C$201,People!A91,Assignments!$E$2:$E$201),2)&amp;" assigned / "&amp;People!C91&amp;" contract; difference "&amp;ROUND(SUMIF(Assignments!$C$2:$C$201,People!A91,Assignments!$E$2:$E$201)-People!C91,2))</f>
        <v/>
      </c>
    </row>
    <row r="192">
      <c r="A192" s="5">
        <f>IF(People!A92="","","Worker hours")</f>
        <v/>
      </c>
      <c r="B192" s="5">
        <f>People!A92&amp;IF(People!B92="",""," - "&amp;People!B92)</f>
        <v/>
      </c>
      <c r="C192" s="5">
        <f>IF(People!A92="","",ROUND(SUMIF(Assignments!$C$2:$C$201,People!A92,Assignments!$E$2:$E$201),2)&amp;" assigned / "&amp;People!C92&amp;" contract; difference "&amp;ROUND(SUMIF(Assignments!$C$2:$C$201,People!A92,Assignments!$E$2:$E$201)-People!C92,2))</f>
        <v/>
      </c>
    </row>
    <row r="193">
      <c r="A193" s="5">
        <f>IF(People!A93="","","Worker hours")</f>
        <v/>
      </c>
      <c r="B193" s="5">
        <f>People!A93&amp;IF(People!B93="",""," - "&amp;People!B93)</f>
        <v/>
      </c>
      <c r="C193" s="5">
        <f>IF(People!A93="","",ROUND(SUMIF(Assignments!$C$2:$C$201,People!A93,Assignments!$E$2:$E$201),2)&amp;" assigned / "&amp;People!C93&amp;" contract; difference "&amp;ROUND(SUMIF(Assignments!$C$2:$C$201,People!A93,Assignments!$E$2:$E$201)-People!C93,2))</f>
        <v/>
      </c>
    </row>
    <row r="194">
      <c r="A194" s="5">
        <f>IF(People!A94="","","Worker hours")</f>
        <v/>
      </c>
      <c r="B194" s="5">
        <f>People!A94&amp;IF(People!B94="",""," - "&amp;People!B94)</f>
        <v/>
      </c>
      <c r="C194" s="5">
        <f>IF(People!A94="","",ROUND(SUMIF(Assignments!$C$2:$C$201,People!A94,Assignments!$E$2:$E$201),2)&amp;" assigned / "&amp;People!C94&amp;" contract; difference "&amp;ROUND(SUMIF(Assignments!$C$2:$C$201,People!A94,Assignments!$E$2:$E$201)-People!C94,2))</f>
        <v/>
      </c>
    </row>
    <row r="195">
      <c r="A195" s="5">
        <f>IF(People!A95="","","Worker hours")</f>
        <v/>
      </c>
      <c r="B195" s="5">
        <f>People!A95&amp;IF(People!B95="",""," - "&amp;People!B95)</f>
        <v/>
      </c>
      <c r="C195" s="5">
        <f>IF(People!A95="","",ROUND(SUMIF(Assignments!$C$2:$C$201,People!A95,Assignments!$E$2:$E$201),2)&amp;" assigned / "&amp;People!C95&amp;" contract; difference "&amp;ROUND(SUMIF(Assignments!$C$2:$C$201,People!A95,Assignments!$E$2:$E$201)-People!C95,2))</f>
        <v/>
      </c>
    </row>
    <row r="196">
      <c r="A196" s="5">
        <f>IF(People!A96="","","Worker hours")</f>
        <v/>
      </c>
      <c r="B196" s="5">
        <f>People!A96&amp;IF(People!B96="",""," - "&amp;People!B96)</f>
        <v/>
      </c>
      <c r="C196" s="5">
        <f>IF(People!A96="","",ROUND(SUMIF(Assignments!$C$2:$C$201,People!A96,Assignments!$E$2:$E$201),2)&amp;" assigned / "&amp;People!C96&amp;" contract; difference "&amp;ROUND(SUMIF(Assignments!$C$2:$C$201,People!A96,Assignments!$E$2:$E$201)-People!C96,2))</f>
        <v/>
      </c>
    </row>
    <row r="197">
      <c r="A197" s="5">
        <f>IF(People!A97="","","Worker hours")</f>
        <v/>
      </c>
      <c r="B197" s="5">
        <f>People!A97&amp;IF(People!B97="",""," - "&amp;People!B97)</f>
        <v/>
      </c>
      <c r="C197" s="5">
        <f>IF(People!A97="","",ROUND(SUMIF(Assignments!$C$2:$C$201,People!A97,Assignments!$E$2:$E$201),2)&amp;" assigned / "&amp;People!C97&amp;" contract; difference "&amp;ROUND(SUMIF(Assignments!$C$2:$C$201,People!A97,Assignments!$E$2:$E$201)-People!C97,2))</f>
        <v/>
      </c>
    </row>
    <row r="198">
      <c r="A198" s="5">
        <f>IF(People!A98="","","Worker hours")</f>
        <v/>
      </c>
      <c r="B198" s="5">
        <f>People!A98&amp;IF(People!B98="",""," - "&amp;People!B98)</f>
        <v/>
      </c>
      <c r="C198" s="5">
        <f>IF(People!A98="","",ROUND(SUMIF(Assignments!$C$2:$C$201,People!A98,Assignments!$E$2:$E$201),2)&amp;" assigned / "&amp;People!C98&amp;" contract; difference "&amp;ROUND(SUMIF(Assignments!$C$2:$C$201,People!A98,Assignments!$E$2:$E$201)-People!C98,2))</f>
        <v/>
      </c>
    </row>
    <row r="199">
      <c r="A199" s="5">
        <f>IF(People!A99="","","Worker hours")</f>
        <v/>
      </c>
      <c r="B199" s="5">
        <f>People!A99&amp;IF(People!B99="",""," - "&amp;People!B99)</f>
        <v/>
      </c>
      <c r="C199" s="5">
        <f>IF(People!A99="","",ROUND(SUMIF(Assignments!$C$2:$C$201,People!A99,Assignments!$E$2:$E$201),2)&amp;" assigned / "&amp;People!C99&amp;" contract; difference "&amp;ROUND(SUMIF(Assignments!$C$2:$C$201,People!A99,Assignments!$E$2:$E$201)-People!C99,2))</f>
        <v/>
      </c>
    </row>
    <row r="200">
      <c r="A200" s="5">
        <f>IF(People!A100="","","Worker hours")</f>
        <v/>
      </c>
      <c r="B200" s="5">
        <f>People!A100&amp;IF(People!B100="",""," - "&amp;People!B100)</f>
        <v/>
      </c>
      <c r="C200" s="5">
        <f>IF(People!A100="","",ROUND(SUMIF(Assignments!$C$2:$C$201,People!A100,Assignments!$E$2:$E$201),2)&amp;" assigned / "&amp;People!C100&amp;" contract; difference "&amp;ROUND(SUMIF(Assignments!$C$2:$C$201,People!A100,Assignments!$E$2:$E$201)-People!C100,2))</f>
        <v/>
      </c>
    </row>
    <row r="201">
      <c r="A201" s="5">
        <f>IF(People!A101="","","Worker hours")</f>
        <v/>
      </c>
      <c r="B201" s="5">
        <f>People!A101&amp;IF(People!B101="",""," - "&amp;People!B101)</f>
        <v/>
      </c>
      <c r="C201" s="5">
        <f>IF(People!A101="","",ROUND(SUMIF(Assignments!$C$2:$C$201,People!A101,Assignments!$E$2:$E$201),2)&amp;" assigned / "&amp;People!C101&amp;" contract; difference "&amp;ROUND(SUMIF(Assignments!$C$2:$C$201,People!A101,Assignments!$E$2:$E$201)-People!C101,2))</f>
        <v/>
      </c>
    </row>
    <row r="202">
      <c r="A202" s="5">
        <f>IF(Assignments!A2="","","Assignment")</f>
        <v/>
      </c>
      <c r="B202" s="5">
        <f>Assignments!A2&amp;IF(Assignments!D2="",""," - "&amp;Assignments!D2)</f>
        <v/>
      </c>
      <c r="C202" s="5">
        <f>Assignments!L2</f>
        <v/>
      </c>
    </row>
    <row r="203">
      <c r="A203" s="5">
        <f>IF(Assignments!A3="","","Assignment")</f>
        <v/>
      </c>
      <c r="B203" s="5">
        <f>Assignments!A3&amp;IF(Assignments!D3="",""," - "&amp;Assignments!D3)</f>
        <v/>
      </c>
      <c r="C203" s="5">
        <f>Assignments!L3</f>
        <v/>
      </c>
    </row>
    <row r="204">
      <c r="A204" s="5">
        <f>IF(Assignments!A4="","","Assignment")</f>
        <v/>
      </c>
      <c r="B204" s="5">
        <f>Assignments!A4&amp;IF(Assignments!D4="",""," - "&amp;Assignments!D4)</f>
        <v/>
      </c>
      <c r="C204" s="5">
        <f>Assignments!L4</f>
        <v/>
      </c>
    </row>
    <row r="205">
      <c r="A205" s="5">
        <f>IF(Assignments!A5="","","Assignment")</f>
        <v/>
      </c>
      <c r="B205" s="5">
        <f>Assignments!A5&amp;IF(Assignments!D5="",""," - "&amp;Assignments!D5)</f>
        <v/>
      </c>
      <c r="C205" s="5">
        <f>Assignments!L5</f>
        <v/>
      </c>
    </row>
    <row r="206">
      <c r="A206" s="5">
        <f>IF(Assignments!A6="","","Assignment")</f>
        <v/>
      </c>
      <c r="B206" s="5">
        <f>Assignments!A6&amp;IF(Assignments!D6="",""," - "&amp;Assignments!D6)</f>
        <v/>
      </c>
      <c r="C206" s="5">
        <f>Assignments!L6</f>
        <v/>
      </c>
    </row>
    <row r="207">
      <c r="A207" s="5">
        <f>IF(Assignments!A7="","","Assignment")</f>
        <v/>
      </c>
      <c r="B207" s="5">
        <f>Assignments!A7&amp;IF(Assignments!D7="",""," - "&amp;Assignments!D7)</f>
        <v/>
      </c>
      <c r="C207" s="5">
        <f>Assignments!L7</f>
        <v/>
      </c>
    </row>
    <row r="208">
      <c r="A208" s="5">
        <f>IF(Assignments!A8="","","Assignment")</f>
        <v/>
      </c>
      <c r="B208" s="5">
        <f>Assignments!A8&amp;IF(Assignments!D8="",""," - "&amp;Assignments!D8)</f>
        <v/>
      </c>
      <c r="C208" s="5">
        <f>Assignments!L8</f>
        <v/>
      </c>
    </row>
    <row r="209">
      <c r="A209" s="5">
        <f>IF(Assignments!A9="","","Assignment")</f>
        <v/>
      </c>
      <c r="B209" s="5">
        <f>Assignments!A9&amp;IF(Assignments!D9="",""," - "&amp;Assignments!D9)</f>
        <v/>
      </c>
      <c r="C209" s="5">
        <f>Assignments!L9</f>
        <v/>
      </c>
    </row>
    <row r="210">
      <c r="A210" s="5">
        <f>IF(Assignments!A10="","","Assignment")</f>
        <v/>
      </c>
      <c r="B210" s="5">
        <f>Assignments!A10&amp;IF(Assignments!D10="",""," - "&amp;Assignments!D10)</f>
        <v/>
      </c>
      <c r="C210" s="5">
        <f>Assignments!L10</f>
        <v/>
      </c>
    </row>
    <row r="211">
      <c r="A211" s="5">
        <f>IF(Assignments!A11="","","Assignment")</f>
        <v/>
      </c>
      <c r="B211" s="5">
        <f>Assignments!A11&amp;IF(Assignments!D11="",""," - "&amp;Assignments!D11)</f>
        <v/>
      </c>
      <c r="C211" s="5">
        <f>Assignments!L11</f>
        <v/>
      </c>
    </row>
    <row r="212">
      <c r="A212" s="5">
        <f>IF(Assignments!A12="","","Assignment")</f>
        <v/>
      </c>
      <c r="B212" s="5">
        <f>Assignments!A12&amp;IF(Assignments!D12="",""," - "&amp;Assignments!D12)</f>
        <v/>
      </c>
      <c r="C212" s="5">
        <f>Assignments!L12</f>
        <v/>
      </c>
    </row>
    <row r="213">
      <c r="A213" s="5">
        <f>IF(Assignments!A13="","","Assignment")</f>
        <v/>
      </c>
      <c r="B213" s="5">
        <f>Assignments!A13&amp;IF(Assignments!D13="",""," - "&amp;Assignments!D13)</f>
        <v/>
      </c>
      <c r="C213" s="5">
        <f>Assignments!L13</f>
        <v/>
      </c>
    </row>
    <row r="214">
      <c r="A214" s="5">
        <f>IF(Assignments!A14="","","Assignment")</f>
        <v/>
      </c>
      <c r="B214" s="5">
        <f>Assignments!A14&amp;IF(Assignments!D14="",""," - "&amp;Assignments!D14)</f>
        <v/>
      </c>
      <c r="C214" s="5">
        <f>Assignments!L14</f>
        <v/>
      </c>
    </row>
    <row r="215">
      <c r="A215" s="5">
        <f>IF(Assignments!A15="","","Assignment")</f>
        <v/>
      </c>
      <c r="B215" s="5">
        <f>Assignments!A15&amp;IF(Assignments!D15="",""," - "&amp;Assignments!D15)</f>
        <v/>
      </c>
      <c r="C215" s="5">
        <f>Assignments!L15</f>
        <v/>
      </c>
    </row>
    <row r="216">
      <c r="A216" s="5">
        <f>IF(Assignments!A16="","","Assignment")</f>
        <v/>
      </c>
      <c r="B216" s="5">
        <f>Assignments!A16&amp;IF(Assignments!D16="",""," - "&amp;Assignments!D16)</f>
        <v/>
      </c>
      <c r="C216" s="5">
        <f>Assignments!L16</f>
        <v/>
      </c>
    </row>
    <row r="217">
      <c r="A217" s="5">
        <f>IF(Assignments!A17="","","Assignment")</f>
        <v/>
      </c>
      <c r="B217" s="5">
        <f>Assignments!A17&amp;IF(Assignments!D17="",""," - "&amp;Assignments!D17)</f>
        <v/>
      </c>
      <c r="C217" s="5">
        <f>Assignments!L17</f>
        <v/>
      </c>
    </row>
    <row r="218">
      <c r="A218" s="5">
        <f>IF(Assignments!A18="","","Assignment")</f>
        <v/>
      </c>
      <c r="B218" s="5">
        <f>Assignments!A18&amp;IF(Assignments!D18="",""," - "&amp;Assignments!D18)</f>
        <v/>
      </c>
      <c r="C218" s="5">
        <f>Assignments!L18</f>
        <v/>
      </c>
    </row>
    <row r="219">
      <c r="A219" s="5">
        <f>IF(Assignments!A19="","","Assignment")</f>
        <v/>
      </c>
      <c r="B219" s="5">
        <f>Assignments!A19&amp;IF(Assignments!D19="",""," - "&amp;Assignments!D19)</f>
        <v/>
      </c>
      <c r="C219" s="5">
        <f>Assignments!L19</f>
        <v/>
      </c>
    </row>
    <row r="220">
      <c r="A220" s="5">
        <f>IF(Assignments!A20="","","Assignment")</f>
        <v/>
      </c>
      <c r="B220" s="5">
        <f>Assignments!A20&amp;IF(Assignments!D20="",""," - "&amp;Assignments!D20)</f>
        <v/>
      </c>
      <c r="C220" s="5">
        <f>Assignments!L20</f>
        <v/>
      </c>
    </row>
    <row r="221">
      <c r="A221" s="5">
        <f>IF(Assignments!A21="","","Assignment")</f>
        <v/>
      </c>
      <c r="B221" s="5">
        <f>Assignments!A21&amp;IF(Assignments!D21="",""," - "&amp;Assignments!D21)</f>
        <v/>
      </c>
      <c r="C221" s="5">
        <f>Assignments!L21</f>
        <v/>
      </c>
    </row>
    <row r="222">
      <c r="A222" s="5">
        <f>IF(Assignments!A22="","","Assignment")</f>
        <v/>
      </c>
      <c r="B222" s="5">
        <f>Assignments!A22&amp;IF(Assignments!D22="",""," - "&amp;Assignments!D22)</f>
        <v/>
      </c>
      <c r="C222" s="5">
        <f>Assignments!L22</f>
        <v/>
      </c>
    </row>
    <row r="223">
      <c r="A223" s="5">
        <f>IF(Assignments!A23="","","Assignment")</f>
        <v/>
      </c>
      <c r="B223" s="5">
        <f>Assignments!A23&amp;IF(Assignments!D23="",""," - "&amp;Assignments!D23)</f>
        <v/>
      </c>
      <c r="C223" s="5">
        <f>Assignments!L23</f>
        <v/>
      </c>
    </row>
    <row r="224">
      <c r="A224" s="5">
        <f>IF(Assignments!A24="","","Assignment")</f>
        <v/>
      </c>
      <c r="B224" s="5">
        <f>Assignments!A24&amp;IF(Assignments!D24="",""," - "&amp;Assignments!D24)</f>
        <v/>
      </c>
      <c r="C224" s="5">
        <f>Assignments!L24</f>
        <v/>
      </c>
    </row>
    <row r="225">
      <c r="A225" s="5">
        <f>IF(Assignments!A25="","","Assignment")</f>
        <v/>
      </c>
      <c r="B225" s="5">
        <f>Assignments!A25&amp;IF(Assignments!D25="",""," - "&amp;Assignments!D25)</f>
        <v/>
      </c>
      <c r="C225" s="5">
        <f>Assignments!L25</f>
        <v/>
      </c>
    </row>
    <row r="226">
      <c r="A226" s="5">
        <f>IF(Assignments!A26="","","Assignment")</f>
        <v/>
      </c>
      <c r="B226" s="5">
        <f>Assignments!A26&amp;IF(Assignments!D26="",""," - "&amp;Assignments!D26)</f>
        <v/>
      </c>
      <c r="C226" s="5">
        <f>Assignments!L26</f>
        <v/>
      </c>
    </row>
    <row r="227">
      <c r="A227" s="5">
        <f>IF(Assignments!A27="","","Assignment")</f>
        <v/>
      </c>
      <c r="B227" s="5">
        <f>Assignments!A27&amp;IF(Assignments!D27="",""," - "&amp;Assignments!D27)</f>
        <v/>
      </c>
      <c r="C227" s="5">
        <f>Assignments!L27</f>
        <v/>
      </c>
    </row>
    <row r="228">
      <c r="A228" s="5">
        <f>IF(Assignments!A28="","","Assignment")</f>
        <v/>
      </c>
      <c r="B228" s="5">
        <f>Assignments!A28&amp;IF(Assignments!D28="",""," - "&amp;Assignments!D28)</f>
        <v/>
      </c>
      <c r="C228" s="5">
        <f>Assignments!L28</f>
        <v/>
      </c>
    </row>
    <row r="229">
      <c r="A229" s="5">
        <f>IF(Assignments!A29="","","Assignment")</f>
        <v/>
      </c>
      <c r="B229" s="5">
        <f>Assignments!A29&amp;IF(Assignments!D29="",""," - "&amp;Assignments!D29)</f>
        <v/>
      </c>
      <c r="C229" s="5">
        <f>Assignments!L29</f>
        <v/>
      </c>
    </row>
    <row r="230">
      <c r="A230" s="5">
        <f>IF(Assignments!A30="","","Assignment")</f>
        <v/>
      </c>
      <c r="B230" s="5">
        <f>Assignments!A30&amp;IF(Assignments!D30="",""," - "&amp;Assignments!D30)</f>
        <v/>
      </c>
      <c r="C230" s="5">
        <f>Assignments!L30</f>
        <v/>
      </c>
    </row>
    <row r="231">
      <c r="A231" s="5">
        <f>IF(Assignments!A31="","","Assignment")</f>
        <v/>
      </c>
      <c r="B231" s="5">
        <f>Assignments!A31&amp;IF(Assignments!D31="",""," - "&amp;Assignments!D31)</f>
        <v/>
      </c>
      <c r="C231" s="5">
        <f>Assignments!L31</f>
        <v/>
      </c>
    </row>
    <row r="232">
      <c r="A232" s="5">
        <f>IF(Assignments!A32="","","Assignment")</f>
        <v/>
      </c>
      <c r="B232" s="5">
        <f>Assignments!A32&amp;IF(Assignments!D32="",""," - "&amp;Assignments!D32)</f>
        <v/>
      </c>
      <c r="C232" s="5">
        <f>Assignments!L32</f>
        <v/>
      </c>
    </row>
    <row r="233">
      <c r="A233" s="5">
        <f>IF(Assignments!A33="","","Assignment")</f>
        <v/>
      </c>
      <c r="B233" s="5">
        <f>Assignments!A33&amp;IF(Assignments!D33="",""," - "&amp;Assignments!D33)</f>
        <v/>
      </c>
      <c r="C233" s="5">
        <f>Assignments!L33</f>
        <v/>
      </c>
    </row>
    <row r="234">
      <c r="A234" s="5">
        <f>IF(Assignments!A34="","","Assignment")</f>
        <v/>
      </c>
      <c r="B234" s="5">
        <f>Assignments!A34&amp;IF(Assignments!D34="",""," - "&amp;Assignments!D34)</f>
        <v/>
      </c>
      <c r="C234" s="5">
        <f>Assignments!L34</f>
        <v/>
      </c>
    </row>
    <row r="235">
      <c r="A235" s="5">
        <f>IF(Assignments!A35="","","Assignment")</f>
        <v/>
      </c>
      <c r="B235" s="5">
        <f>Assignments!A35&amp;IF(Assignments!D35="",""," - "&amp;Assignments!D35)</f>
        <v/>
      </c>
      <c r="C235" s="5">
        <f>Assignments!L35</f>
        <v/>
      </c>
    </row>
    <row r="236">
      <c r="A236" s="5">
        <f>IF(Assignments!A36="","","Assignment")</f>
        <v/>
      </c>
      <c r="B236" s="5">
        <f>Assignments!A36&amp;IF(Assignments!D36="",""," - "&amp;Assignments!D36)</f>
        <v/>
      </c>
      <c r="C236" s="5">
        <f>Assignments!L36</f>
        <v/>
      </c>
    </row>
    <row r="237">
      <c r="A237" s="5">
        <f>IF(Assignments!A37="","","Assignment")</f>
        <v/>
      </c>
      <c r="B237" s="5">
        <f>Assignments!A37&amp;IF(Assignments!D37="",""," - "&amp;Assignments!D37)</f>
        <v/>
      </c>
      <c r="C237" s="5">
        <f>Assignments!L37</f>
        <v/>
      </c>
    </row>
    <row r="238">
      <c r="A238" s="5">
        <f>IF(Assignments!A38="","","Assignment")</f>
        <v/>
      </c>
      <c r="B238" s="5">
        <f>Assignments!A38&amp;IF(Assignments!D38="",""," - "&amp;Assignments!D38)</f>
        <v/>
      </c>
      <c r="C238" s="5">
        <f>Assignments!L38</f>
        <v/>
      </c>
    </row>
    <row r="239">
      <c r="A239" s="5">
        <f>IF(Assignments!A39="","","Assignment")</f>
        <v/>
      </c>
      <c r="B239" s="5">
        <f>Assignments!A39&amp;IF(Assignments!D39="",""," - "&amp;Assignments!D39)</f>
        <v/>
      </c>
      <c r="C239" s="5">
        <f>Assignments!L39</f>
        <v/>
      </c>
    </row>
    <row r="240">
      <c r="A240" s="5">
        <f>IF(Assignments!A40="","","Assignment")</f>
        <v/>
      </c>
      <c r="B240" s="5">
        <f>Assignments!A40&amp;IF(Assignments!D40="",""," - "&amp;Assignments!D40)</f>
        <v/>
      </c>
      <c r="C240" s="5">
        <f>Assignments!L40</f>
        <v/>
      </c>
    </row>
    <row r="241">
      <c r="A241" s="5">
        <f>IF(Assignments!A41="","","Assignment")</f>
        <v/>
      </c>
      <c r="B241" s="5">
        <f>Assignments!A41&amp;IF(Assignments!D41="",""," - "&amp;Assignments!D41)</f>
        <v/>
      </c>
      <c r="C241" s="5">
        <f>Assignments!L41</f>
        <v/>
      </c>
    </row>
    <row r="242">
      <c r="A242" s="5">
        <f>IF(Assignments!A42="","","Assignment")</f>
        <v/>
      </c>
      <c r="B242" s="5">
        <f>Assignments!A42&amp;IF(Assignments!D42="",""," - "&amp;Assignments!D42)</f>
        <v/>
      </c>
      <c r="C242" s="5">
        <f>Assignments!L42</f>
        <v/>
      </c>
    </row>
    <row r="243">
      <c r="A243" s="5">
        <f>IF(Assignments!A43="","","Assignment")</f>
        <v/>
      </c>
      <c r="B243" s="5">
        <f>Assignments!A43&amp;IF(Assignments!D43="",""," - "&amp;Assignments!D43)</f>
        <v/>
      </c>
      <c r="C243" s="5">
        <f>Assignments!L43</f>
        <v/>
      </c>
    </row>
    <row r="244">
      <c r="A244" s="5">
        <f>IF(Assignments!A44="","","Assignment")</f>
        <v/>
      </c>
      <c r="B244" s="5">
        <f>Assignments!A44&amp;IF(Assignments!D44="",""," - "&amp;Assignments!D44)</f>
        <v/>
      </c>
      <c r="C244" s="5">
        <f>Assignments!L44</f>
        <v/>
      </c>
    </row>
    <row r="245">
      <c r="A245" s="5">
        <f>IF(Assignments!A45="","","Assignment")</f>
        <v/>
      </c>
      <c r="B245" s="5">
        <f>Assignments!A45&amp;IF(Assignments!D45="",""," - "&amp;Assignments!D45)</f>
        <v/>
      </c>
      <c r="C245" s="5">
        <f>Assignments!L45</f>
        <v/>
      </c>
    </row>
    <row r="246">
      <c r="A246" s="5">
        <f>IF(Assignments!A46="","","Assignment")</f>
        <v/>
      </c>
      <c r="B246" s="5">
        <f>Assignments!A46&amp;IF(Assignments!D46="",""," - "&amp;Assignments!D46)</f>
        <v/>
      </c>
      <c r="C246" s="5">
        <f>Assignments!L46</f>
        <v/>
      </c>
    </row>
    <row r="247">
      <c r="A247" s="5">
        <f>IF(Assignments!A47="","","Assignment")</f>
        <v/>
      </c>
      <c r="B247" s="5">
        <f>Assignments!A47&amp;IF(Assignments!D47="",""," - "&amp;Assignments!D47)</f>
        <v/>
      </c>
      <c r="C247" s="5">
        <f>Assignments!L47</f>
        <v/>
      </c>
    </row>
    <row r="248">
      <c r="A248" s="5">
        <f>IF(Assignments!A48="","","Assignment")</f>
        <v/>
      </c>
      <c r="B248" s="5">
        <f>Assignments!A48&amp;IF(Assignments!D48="",""," - "&amp;Assignments!D48)</f>
        <v/>
      </c>
      <c r="C248" s="5">
        <f>Assignments!L48</f>
        <v/>
      </c>
    </row>
    <row r="249">
      <c r="A249" s="5">
        <f>IF(Assignments!A49="","","Assignment")</f>
        <v/>
      </c>
      <c r="B249" s="5">
        <f>Assignments!A49&amp;IF(Assignments!D49="",""," - "&amp;Assignments!D49)</f>
        <v/>
      </c>
      <c r="C249" s="5">
        <f>Assignments!L49</f>
        <v/>
      </c>
    </row>
    <row r="250">
      <c r="A250" s="5">
        <f>IF(Assignments!A50="","","Assignment")</f>
        <v/>
      </c>
      <c r="B250" s="5">
        <f>Assignments!A50&amp;IF(Assignments!D50="",""," - "&amp;Assignments!D50)</f>
        <v/>
      </c>
      <c r="C250" s="5">
        <f>Assignments!L50</f>
        <v/>
      </c>
    </row>
    <row r="251">
      <c r="A251" s="5">
        <f>IF(Assignments!A51="","","Assignment")</f>
        <v/>
      </c>
      <c r="B251" s="5">
        <f>Assignments!A51&amp;IF(Assignments!D51="",""," - "&amp;Assignments!D51)</f>
        <v/>
      </c>
      <c r="C251" s="5">
        <f>Assignments!L51</f>
        <v/>
      </c>
    </row>
    <row r="252">
      <c r="A252" s="5">
        <f>IF(Assignments!A52="","","Assignment")</f>
        <v/>
      </c>
      <c r="B252" s="5">
        <f>Assignments!A52&amp;IF(Assignments!D52="",""," - "&amp;Assignments!D52)</f>
        <v/>
      </c>
      <c r="C252" s="5">
        <f>Assignments!L52</f>
        <v/>
      </c>
    </row>
    <row r="253">
      <c r="A253" s="5">
        <f>IF(Assignments!A53="","","Assignment")</f>
        <v/>
      </c>
      <c r="B253" s="5">
        <f>Assignments!A53&amp;IF(Assignments!D53="",""," - "&amp;Assignments!D53)</f>
        <v/>
      </c>
      <c r="C253" s="5">
        <f>Assignments!L53</f>
        <v/>
      </c>
    </row>
    <row r="254">
      <c r="A254" s="5">
        <f>IF(Assignments!A54="","","Assignment")</f>
        <v/>
      </c>
      <c r="B254" s="5">
        <f>Assignments!A54&amp;IF(Assignments!D54="",""," - "&amp;Assignments!D54)</f>
        <v/>
      </c>
      <c r="C254" s="5">
        <f>Assignments!L54</f>
        <v/>
      </c>
    </row>
    <row r="255">
      <c r="A255" s="5">
        <f>IF(Assignments!A55="","","Assignment")</f>
        <v/>
      </c>
      <c r="B255" s="5">
        <f>Assignments!A55&amp;IF(Assignments!D55="",""," - "&amp;Assignments!D55)</f>
        <v/>
      </c>
      <c r="C255" s="5">
        <f>Assignments!L55</f>
        <v/>
      </c>
    </row>
    <row r="256">
      <c r="A256" s="5">
        <f>IF(Assignments!A56="","","Assignment")</f>
        <v/>
      </c>
      <c r="B256" s="5">
        <f>Assignments!A56&amp;IF(Assignments!D56="",""," - "&amp;Assignments!D56)</f>
        <v/>
      </c>
      <c r="C256" s="5">
        <f>Assignments!L56</f>
        <v/>
      </c>
    </row>
    <row r="257">
      <c r="A257" s="5">
        <f>IF(Assignments!A57="","","Assignment")</f>
        <v/>
      </c>
      <c r="B257" s="5">
        <f>Assignments!A57&amp;IF(Assignments!D57="",""," - "&amp;Assignments!D57)</f>
        <v/>
      </c>
      <c r="C257" s="5">
        <f>Assignments!L57</f>
        <v/>
      </c>
    </row>
    <row r="258">
      <c r="A258" s="5">
        <f>IF(Assignments!A58="","","Assignment")</f>
        <v/>
      </c>
      <c r="B258" s="5">
        <f>Assignments!A58&amp;IF(Assignments!D58="",""," - "&amp;Assignments!D58)</f>
        <v/>
      </c>
      <c r="C258" s="5">
        <f>Assignments!L58</f>
        <v/>
      </c>
    </row>
    <row r="259">
      <c r="A259" s="5">
        <f>IF(Assignments!A59="","","Assignment")</f>
        <v/>
      </c>
      <c r="B259" s="5">
        <f>Assignments!A59&amp;IF(Assignments!D59="",""," - "&amp;Assignments!D59)</f>
        <v/>
      </c>
      <c r="C259" s="5">
        <f>Assignments!L59</f>
        <v/>
      </c>
    </row>
    <row r="260">
      <c r="A260" s="5">
        <f>IF(Assignments!A60="","","Assignment")</f>
        <v/>
      </c>
      <c r="B260" s="5">
        <f>Assignments!A60&amp;IF(Assignments!D60="",""," - "&amp;Assignments!D60)</f>
        <v/>
      </c>
      <c r="C260" s="5">
        <f>Assignments!L60</f>
        <v/>
      </c>
    </row>
    <row r="261">
      <c r="A261" s="5">
        <f>IF(Assignments!A61="","","Assignment")</f>
        <v/>
      </c>
      <c r="B261" s="5">
        <f>Assignments!A61&amp;IF(Assignments!D61="",""," - "&amp;Assignments!D61)</f>
        <v/>
      </c>
      <c r="C261" s="5">
        <f>Assignments!L61</f>
        <v/>
      </c>
    </row>
    <row r="262">
      <c r="A262" s="5">
        <f>IF(Assignments!A62="","","Assignment")</f>
        <v/>
      </c>
      <c r="B262" s="5">
        <f>Assignments!A62&amp;IF(Assignments!D62="",""," - "&amp;Assignments!D62)</f>
        <v/>
      </c>
      <c r="C262" s="5">
        <f>Assignments!L62</f>
        <v/>
      </c>
    </row>
    <row r="263">
      <c r="A263" s="5">
        <f>IF(Assignments!A63="","","Assignment")</f>
        <v/>
      </c>
      <c r="B263" s="5">
        <f>Assignments!A63&amp;IF(Assignments!D63="",""," - "&amp;Assignments!D63)</f>
        <v/>
      </c>
      <c r="C263" s="5">
        <f>Assignments!L63</f>
        <v/>
      </c>
    </row>
    <row r="264">
      <c r="A264" s="5">
        <f>IF(Assignments!A64="","","Assignment")</f>
        <v/>
      </c>
      <c r="B264" s="5">
        <f>Assignments!A64&amp;IF(Assignments!D64="",""," - "&amp;Assignments!D64)</f>
        <v/>
      </c>
      <c r="C264" s="5">
        <f>Assignments!L64</f>
        <v/>
      </c>
    </row>
    <row r="265">
      <c r="A265" s="5">
        <f>IF(Assignments!A65="","","Assignment")</f>
        <v/>
      </c>
      <c r="B265" s="5">
        <f>Assignments!A65&amp;IF(Assignments!D65="",""," - "&amp;Assignments!D65)</f>
        <v/>
      </c>
      <c r="C265" s="5">
        <f>Assignments!L65</f>
        <v/>
      </c>
    </row>
    <row r="266">
      <c r="A266" s="5">
        <f>IF(Assignments!A66="","","Assignment")</f>
        <v/>
      </c>
      <c r="B266" s="5">
        <f>Assignments!A66&amp;IF(Assignments!D66="",""," - "&amp;Assignments!D66)</f>
        <v/>
      </c>
      <c r="C266" s="5">
        <f>Assignments!L66</f>
        <v/>
      </c>
    </row>
    <row r="267">
      <c r="A267" s="5">
        <f>IF(Assignments!A67="","","Assignment")</f>
        <v/>
      </c>
      <c r="B267" s="5">
        <f>Assignments!A67&amp;IF(Assignments!D67="",""," - "&amp;Assignments!D67)</f>
        <v/>
      </c>
      <c r="C267" s="5">
        <f>Assignments!L67</f>
        <v/>
      </c>
    </row>
    <row r="268">
      <c r="A268" s="5">
        <f>IF(Assignments!A68="","","Assignment")</f>
        <v/>
      </c>
      <c r="B268" s="5">
        <f>Assignments!A68&amp;IF(Assignments!D68="",""," - "&amp;Assignments!D68)</f>
        <v/>
      </c>
      <c r="C268" s="5">
        <f>Assignments!L68</f>
        <v/>
      </c>
    </row>
    <row r="269">
      <c r="A269" s="5">
        <f>IF(Assignments!A69="","","Assignment")</f>
        <v/>
      </c>
      <c r="B269" s="5">
        <f>Assignments!A69&amp;IF(Assignments!D69="",""," - "&amp;Assignments!D69)</f>
        <v/>
      </c>
      <c r="C269" s="5">
        <f>Assignments!L69</f>
        <v/>
      </c>
    </row>
    <row r="270">
      <c r="A270" s="5">
        <f>IF(Assignments!A70="","","Assignment")</f>
        <v/>
      </c>
      <c r="B270" s="5">
        <f>Assignments!A70&amp;IF(Assignments!D70="",""," - "&amp;Assignments!D70)</f>
        <v/>
      </c>
      <c r="C270" s="5">
        <f>Assignments!L70</f>
        <v/>
      </c>
    </row>
    <row r="271">
      <c r="A271" s="5">
        <f>IF(Assignments!A71="","","Assignment")</f>
        <v/>
      </c>
      <c r="B271" s="5">
        <f>Assignments!A71&amp;IF(Assignments!D71="",""," - "&amp;Assignments!D71)</f>
        <v/>
      </c>
      <c r="C271" s="5">
        <f>Assignments!L71</f>
        <v/>
      </c>
    </row>
    <row r="272">
      <c r="A272" s="5">
        <f>IF(Assignments!A72="","","Assignment")</f>
        <v/>
      </c>
      <c r="B272" s="5">
        <f>Assignments!A72&amp;IF(Assignments!D72="",""," - "&amp;Assignments!D72)</f>
        <v/>
      </c>
      <c r="C272" s="5">
        <f>Assignments!L72</f>
        <v/>
      </c>
    </row>
    <row r="273">
      <c r="A273" s="5">
        <f>IF(Assignments!A73="","","Assignment")</f>
        <v/>
      </c>
      <c r="B273" s="5">
        <f>Assignments!A73&amp;IF(Assignments!D73="",""," - "&amp;Assignments!D73)</f>
        <v/>
      </c>
      <c r="C273" s="5">
        <f>Assignments!L73</f>
        <v/>
      </c>
    </row>
    <row r="274">
      <c r="A274" s="5">
        <f>IF(Assignments!A74="","","Assignment")</f>
        <v/>
      </c>
      <c r="B274" s="5">
        <f>Assignments!A74&amp;IF(Assignments!D74="",""," - "&amp;Assignments!D74)</f>
        <v/>
      </c>
      <c r="C274" s="5">
        <f>Assignments!L74</f>
        <v/>
      </c>
    </row>
    <row r="275">
      <c r="A275" s="5">
        <f>IF(Assignments!A75="","","Assignment")</f>
        <v/>
      </c>
      <c r="B275" s="5">
        <f>Assignments!A75&amp;IF(Assignments!D75="",""," - "&amp;Assignments!D75)</f>
        <v/>
      </c>
      <c r="C275" s="5">
        <f>Assignments!L75</f>
        <v/>
      </c>
    </row>
    <row r="276">
      <c r="A276" s="5">
        <f>IF(Assignments!A76="","","Assignment")</f>
        <v/>
      </c>
      <c r="B276" s="5">
        <f>Assignments!A76&amp;IF(Assignments!D76="",""," - "&amp;Assignments!D76)</f>
        <v/>
      </c>
      <c r="C276" s="5">
        <f>Assignments!L76</f>
        <v/>
      </c>
    </row>
    <row r="277">
      <c r="A277" s="5">
        <f>IF(Assignments!A77="","","Assignment")</f>
        <v/>
      </c>
      <c r="B277" s="5">
        <f>Assignments!A77&amp;IF(Assignments!D77="",""," - "&amp;Assignments!D77)</f>
        <v/>
      </c>
      <c r="C277" s="5">
        <f>Assignments!L77</f>
        <v/>
      </c>
    </row>
    <row r="278">
      <c r="A278" s="5">
        <f>IF(Assignments!A78="","","Assignment")</f>
        <v/>
      </c>
      <c r="B278" s="5">
        <f>Assignments!A78&amp;IF(Assignments!D78="",""," - "&amp;Assignments!D78)</f>
        <v/>
      </c>
      <c r="C278" s="5">
        <f>Assignments!L78</f>
        <v/>
      </c>
    </row>
    <row r="279">
      <c r="A279" s="5">
        <f>IF(Assignments!A79="","","Assignment")</f>
        <v/>
      </c>
      <c r="B279" s="5">
        <f>Assignments!A79&amp;IF(Assignments!D79="",""," - "&amp;Assignments!D79)</f>
        <v/>
      </c>
      <c r="C279" s="5">
        <f>Assignments!L79</f>
        <v/>
      </c>
    </row>
    <row r="280">
      <c r="A280" s="5">
        <f>IF(Assignments!A80="","","Assignment")</f>
        <v/>
      </c>
      <c r="B280" s="5">
        <f>Assignments!A80&amp;IF(Assignments!D80="",""," - "&amp;Assignments!D80)</f>
        <v/>
      </c>
      <c r="C280" s="5">
        <f>Assignments!L80</f>
        <v/>
      </c>
    </row>
    <row r="281">
      <c r="A281" s="5">
        <f>IF(Assignments!A81="","","Assignment")</f>
        <v/>
      </c>
      <c r="B281" s="5">
        <f>Assignments!A81&amp;IF(Assignments!D81="",""," - "&amp;Assignments!D81)</f>
        <v/>
      </c>
      <c r="C281" s="5">
        <f>Assignments!L81</f>
        <v/>
      </c>
    </row>
    <row r="282">
      <c r="A282" s="5">
        <f>IF(Assignments!A82="","","Assignment")</f>
        <v/>
      </c>
      <c r="B282" s="5">
        <f>Assignments!A82&amp;IF(Assignments!D82="",""," - "&amp;Assignments!D82)</f>
        <v/>
      </c>
      <c r="C282" s="5">
        <f>Assignments!L82</f>
        <v/>
      </c>
    </row>
    <row r="283">
      <c r="A283" s="5">
        <f>IF(Assignments!A83="","","Assignment")</f>
        <v/>
      </c>
      <c r="B283" s="5">
        <f>Assignments!A83&amp;IF(Assignments!D83="",""," - "&amp;Assignments!D83)</f>
        <v/>
      </c>
      <c r="C283" s="5">
        <f>Assignments!L83</f>
        <v/>
      </c>
    </row>
    <row r="284">
      <c r="A284" s="5">
        <f>IF(Assignments!A84="","","Assignment")</f>
        <v/>
      </c>
      <c r="B284" s="5">
        <f>Assignments!A84&amp;IF(Assignments!D84="",""," - "&amp;Assignments!D84)</f>
        <v/>
      </c>
      <c r="C284" s="5">
        <f>Assignments!L84</f>
        <v/>
      </c>
    </row>
    <row r="285">
      <c r="A285" s="5">
        <f>IF(Assignments!A85="","","Assignment")</f>
        <v/>
      </c>
      <c r="B285" s="5">
        <f>Assignments!A85&amp;IF(Assignments!D85="",""," - "&amp;Assignments!D85)</f>
        <v/>
      </c>
      <c r="C285" s="5">
        <f>Assignments!L85</f>
        <v/>
      </c>
    </row>
    <row r="286">
      <c r="A286" s="5">
        <f>IF(Assignments!A86="","","Assignment")</f>
        <v/>
      </c>
      <c r="B286" s="5">
        <f>Assignments!A86&amp;IF(Assignments!D86="",""," - "&amp;Assignments!D86)</f>
        <v/>
      </c>
      <c r="C286" s="5">
        <f>Assignments!L86</f>
        <v/>
      </c>
    </row>
    <row r="287">
      <c r="A287" s="5">
        <f>IF(Assignments!A87="","","Assignment")</f>
        <v/>
      </c>
      <c r="B287" s="5">
        <f>Assignments!A87&amp;IF(Assignments!D87="",""," - "&amp;Assignments!D87)</f>
        <v/>
      </c>
      <c r="C287" s="5">
        <f>Assignments!L87</f>
        <v/>
      </c>
    </row>
    <row r="288">
      <c r="A288" s="5">
        <f>IF(Assignments!A88="","","Assignment")</f>
        <v/>
      </c>
      <c r="B288" s="5">
        <f>Assignments!A88&amp;IF(Assignments!D88="",""," - "&amp;Assignments!D88)</f>
        <v/>
      </c>
      <c r="C288" s="5">
        <f>Assignments!L88</f>
        <v/>
      </c>
    </row>
    <row r="289">
      <c r="A289" s="5">
        <f>IF(Assignments!A89="","","Assignment")</f>
        <v/>
      </c>
      <c r="B289" s="5">
        <f>Assignments!A89&amp;IF(Assignments!D89="",""," - "&amp;Assignments!D89)</f>
        <v/>
      </c>
      <c r="C289" s="5">
        <f>Assignments!L89</f>
        <v/>
      </c>
    </row>
    <row r="290">
      <c r="A290" s="5">
        <f>IF(Assignments!A90="","","Assignment")</f>
        <v/>
      </c>
      <c r="B290" s="5">
        <f>Assignments!A90&amp;IF(Assignments!D90="",""," - "&amp;Assignments!D90)</f>
        <v/>
      </c>
      <c r="C290" s="5">
        <f>Assignments!L90</f>
        <v/>
      </c>
    </row>
    <row r="291">
      <c r="A291" s="5">
        <f>IF(Assignments!A91="","","Assignment")</f>
        <v/>
      </c>
      <c r="B291" s="5">
        <f>Assignments!A91&amp;IF(Assignments!D91="",""," - "&amp;Assignments!D91)</f>
        <v/>
      </c>
      <c r="C291" s="5">
        <f>Assignments!L91</f>
        <v/>
      </c>
    </row>
    <row r="292">
      <c r="A292" s="5">
        <f>IF(Assignments!A92="","","Assignment")</f>
        <v/>
      </c>
      <c r="B292" s="5">
        <f>Assignments!A92&amp;IF(Assignments!D92="",""," - "&amp;Assignments!D92)</f>
        <v/>
      </c>
      <c r="C292" s="5">
        <f>Assignments!L92</f>
        <v/>
      </c>
    </row>
    <row r="293">
      <c r="A293" s="5">
        <f>IF(Assignments!A93="","","Assignment")</f>
        <v/>
      </c>
      <c r="B293" s="5">
        <f>Assignments!A93&amp;IF(Assignments!D93="",""," - "&amp;Assignments!D93)</f>
        <v/>
      </c>
      <c r="C293" s="5">
        <f>Assignments!L93</f>
        <v/>
      </c>
    </row>
    <row r="294">
      <c r="A294" s="5">
        <f>IF(Assignments!A94="","","Assignment")</f>
        <v/>
      </c>
      <c r="B294" s="5">
        <f>Assignments!A94&amp;IF(Assignments!D94="",""," - "&amp;Assignments!D94)</f>
        <v/>
      </c>
      <c r="C294" s="5">
        <f>Assignments!L94</f>
        <v/>
      </c>
    </row>
    <row r="295">
      <c r="A295" s="5">
        <f>IF(Assignments!A95="","","Assignment")</f>
        <v/>
      </c>
      <c r="B295" s="5">
        <f>Assignments!A95&amp;IF(Assignments!D95="",""," - "&amp;Assignments!D95)</f>
        <v/>
      </c>
      <c r="C295" s="5">
        <f>Assignments!L95</f>
        <v/>
      </c>
    </row>
    <row r="296">
      <c r="A296" s="5">
        <f>IF(Assignments!A96="","","Assignment")</f>
        <v/>
      </c>
      <c r="B296" s="5">
        <f>Assignments!A96&amp;IF(Assignments!D96="",""," - "&amp;Assignments!D96)</f>
        <v/>
      </c>
      <c r="C296" s="5">
        <f>Assignments!L96</f>
        <v/>
      </c>
    </row>
    <row r="297">
      <c r="A297" s="5">
        <f>IF(Assignments!A97="","","Assignment")</f>
        <v/>
      </c>
      <c r="B297" s="5">
        <f>Assignments!A97&amp;IF(Assignments!D97="",""," - "&amp;Assignments!D97)</f>
        <v/>
      </c>
      <c r="C297" s="5">
        <f>Assignments!L97</f>
        <v/>
      </c>
    </row>
    <row r="298">
      <c r="A298" s="5">
        <f>IF(Assignments!A98="","","Assignment")</f>
        <v/>
      </c>
      <c r="B298" s="5">
        <f>Assignments!A98&amp;IF(Assignments!D98="",""," - "&amp;Assignments!D98)</f>
        <v/>
      </c>
      <c r="C298" s="5">
        <f>Assignments!L98</f>
        <v/>
      </c>
    </row>
    <row r="299">
      <c r="A299" s="5">
        <f>IF(Assignments!A99="","","Assignment")</f>
        <v/>
      </c>
      <c r="B299" s="5">
        <f>Assignments!A99&amp;IF(Assignments!D99="",""," - "&amp;Assignments!D99)</f>
        <v/>
      </c>
      <c r="C299" s="5">
        <f>Assignments!L99</f>
        <v/>
      </c>
    </row>
    <row r="300">
      <c r="A300" s="5">
        <f>IF(Assignments!A100="","","Assignment")</f>
        <v/>
      </c>
      <c r="B300" s="5">
        <f>Assignments!A100&amp;IF(Assignments!D100="",""," - "&amp;Assignments!D100)</f>
        <v/>
      </c>
      <c r="C300" s="5">
        <f>Assignments!L100</f>
        <v/>
      </c>
    </row>
    <row r="301">
      <c r="A301" s="5">
        <f>IF(Assignments!A101="","","Assignment")</f>
        <v/>
      </c>
      <c r="B301" s="5">
        <f>Assignments!A101&amp;IF(Assignments!D101="",""," - "&amp;Assignments!D101)</f>
        <v/>
      </c>
      <c r="C301" s="5">
        <f>Assignments!L101</f>
        <v/>
      </c>
    </row>
    <row r="302">
      <c r="A302" s="5">
        <f>IF(Assignments!A102="","","Assignment")</f>
        <v/>
      </c>
      <c r="B302" s="5">
        <f>Assignments!A102&amp;IF(Assignments!D102="",""," - "&amp;Assignments!D102)</f>
        <v/>
      </c>
      <c r="C302" s="5">
        <f>Assignments!L102</f>
        <v/>
      </c>
    </row>
    <row r="303">
      <c r="A303" s="5">
        <f>IF(Assignments!A103="","","Assignment")</f>
        <v/>
      </c>
      <c r="B303" s="5">
        <f>Assignments!A103&amp;IF(Assignments!D103="",""," - "&amp;Assignments!D103)</f>
        <v/>
      </c>
      <c r="C303" s="5">
        <f>Assignments!L103</f>
        <v/>
      </c>
    </row>
    <row r="304">
      <c r="A304" s="5">
        <f>IF(Assignments!A104="","","Assignment")</f>
        <v/>
      </c>
      <c r="B304" s="5">
        <f>Assignments!A104&amp;IF(Assignments!D104="",""," - "&amp;Assignments!D104)</f>
        <v/>
      </c>
      <c r="C304" s="5">
        <f>Assignments!L104</f>
        <v/>
      </c>
    </row>
    <row r="305">
      <c r="A305" s="5">
        <f>IF(Assignments!A105="","","Assignment")</f>
        <v/>
      </c>
      <c r="B305" s="5">
        <f>Assignments!A105&amp;IF(Assignments!D105="",""," - "&amp;Assignments!D105)</f>
        <v/>
      </c>
      <c r="C305" s="5">
        <f>Assignments!L105</f>
        <v/>
      </c>
    </row>
    <row r="306">
      <c r="A306" s="5">
        <f>IF(Assignments!A106="","","Assignment")</f>
        <v/>
      </c>
      <c r="B306" s="5">
        <f>Assignments!A106&amp;IF(Assignments!D106="",""," - "&amp;Assignments!D106)</f>
        <v/>
      </c>
      <c r="C306" s="5">
        <f>Assignments!L106</f>
        <v/>
      </c>
    </row>
    <row r="307">
      <c r="A307" s="5">
        <f>IF(Assignments!A107="","","Assignment")</f>
        <v/>
      </c>
      <c r="B307" s="5">
        <f>Assignments!A107&amp;IF(Assignments!D107="",""," - "&amp;Assignments!D107)</f>
        <v/>
      </c>
      <c r="C307" s="5">
        <f>Assignments!L107</f>
        <v/>
      </c>
    </row>
    <row r="308">
      <c r="A308" s="5">
        <f>IF(Assignments!A108="","","Assignment")</f>
        <v/>
      </c>
      <c r="B308" s="5">
        <f>Assignments!A108&amp;IF(Assignments!D108="",""," - "&amp;Assignments!D108)</f>
        <v/>
      </c>
      <c r="C308" s="5">
        <f>Assignments!L108</f>
        <v/>
      </c>
    </row>
    <row r="309">
      <c r="A309" s="5">
        <f>IF(Assignments!A109="","","Assignment")</f>
        <v/>
      </c>
      <c r="B309" s="5">
        <f>Assignments!A109&amp;IF(Assignments!D109="",""," - "&amp;Assignments!D109)</f>
        <v/>
      </c>
      <c r="C309" s="5">
        <f>Assignments!L109</f>
        <v/>
      </c>
    </row>
    <row r="310">
      <c r="A310" s="5">
        <f>IF(Assignments!A110="","","Assignment")</f>
        <v/>
      </c>
      <c r="B310" s="5">
        <f>Assignments!A110&amp;IF(Assignments!D110="",""," - "&amp;Assignments!D110)</f>
        <v/>
      </c>
      <c r="C310" s="5">
        <f>Assignments!L110</f>
        <v/>
      </c>
    </row>
    <row r="311">
      <c r="A311" s="5">
        <f>IF(Assignments!A111="","","Assignment")</f>
        <v/>
      </c>
      <c r="B311" s="5">
        <f>Assignments!A111&amp;IF(Assignments!D111="",""," - "&amp;Assignments!D111)</f>
        <v/>
      </c>
      <c r="C311" s="5">
        <f>Assignments!L111</f>
        <v/>
      </c>
    </row>
    <row r="312">
      <c r="A312" s="5">
        <f>IF(Assignments!A112="","","Assignment")</f>
        <v/>
      </c>
      <c r="B312" s="5">
        <f>Assignments!A112&amp;IF(Assignments!D112="",""," - "&amp;Assignments!D112)</f>
        <v/>
      </c>
      <c r="C312" s="5">
        <f>Assignments!L112</f>
        <v/>
      </c>
    </row>
    <row r="313">
      <c r="A313" s="5">
        <f>IF(Assignments!A113="","","Assignment")</f>
        <v/>
      </c>
      <c r="B313" s="5">
        <f>Assignments!A113&amp;IF(Assignments!D113="",""," - "&amp;Assignments!D113)</f>
        <v/>
      </c>
      <c r="C313" s="5">
        <f>Assignments!L113</f>
        <v/>
      </c>
    </row>
    <row r="314">
      <c r="A314" s="5">
        <f>IF(Assignments!A114="","","Assignment")</f>
        <v/>
      </c>
      <c r="B314" s="5">
        <f>Assignments!A114&amp;IF(Assignments!D114="",""," - "&amp;Assignments!D114)</f>
        <v/>
      </c>
      <c r="C314" s="5">
        <f>Assignments!L114</f>
        <v/>
      </c>
    </row>
    <row r="315">
      <c r="A315" s="5">
        <f>IF(Assignments!A115="","","Assignment")</f>
        <v/>
      </c>
      <c r="B315" s="5">
        <f>Assignments!A115&amp;IF(Assignments!D115="",""," - "&amp;Assignments!D115)</f>
        <v/>
      </c>
      <c r="C315" s="5">
        <f>Assignments!L115</f>
        <v/>
      </c>
    </row>
    <row r="316">
      <c r="A316" s="5">
        <f>IF(Assignments!A116="","","Assignment")</f>
        <v/>
      </c>
      <c r="B316" s="5">
        <f>Assignments!A116&amp;IF(Assignments!D116="",""," - "&amp;Assignments!D116)</f>
        <v/>
      </c>
      <c r="C316" s="5">
        <f>Assignments!L116</f>
        <v/>
      </c>
    </row>
    <row r="317">
      <c r="A317" s="5">
        <f>IF(Assignments!A117="","","Assignment")</f>
        <v/>
      </c>
      <c r="B317" s="5">
        <f>Assignments!A117&amp;IF(Assignments!D117="",""," - "&amp;Assignments!D117)</f>
        <v/>
      </c>
      <c r="C317" s="5">
        <f>Assignments!L117</f>
        <v/>
      </c>
    </row>
    <row r="318">
      <c r="A318" s="5">
        <f>IF(Assignments!A118="","","Assignment")</f>
        <v/>
      </c>
      <c r="B318" s="5">
        <f>Assignments!A118&amp;IF(Assignments!D118="",""," - "&amp;Assignments!D118)</f>
        <v/>
      </c>
      <c r="C318" s="5">
        <f>Assignments!L118</f>
        <v/>
      </c>
    </row>
    <row r="319">
      <c r="A319" s="5">
        <f>IF(Assignments!A119="","","Assignment")</f>
        <v/>
      </c>
      <c r="B319" s="5">
        <f>Assignments!A119&amp;IF(Assignments!D119="",""," - "&amp;Assignments!D119)</f>
        <v/>
      </c>
      <c r="C319" s="5">
        <f>Assignments!L119</f>
        <v/>
      </c>
    </row>
    <row r="320">
      <c r="A320" s="5">
        <f>IF(Assignments!A120="","","Assignment")</f>
        <v/>
      </c>
      <c r="B320" s="5">
        <f>Assignments!A120&amp;IF(Assignments!D120="",""," - "&amp;Assignments!D120)</f>
        <v/>
      </c>
      <c r="C320" s="5">
        <f>Assignments!L120</f>
        <v/>
      </c>
    </row>
    <row r="321">
      <c r="A321" s="5">
        <f>IF(Assignments!A121="","","Assignment")</f>
        <v/>
      </c>
      <c r="B321" s="5">
        <f>Assignments!A121&amp;IF(Assignments!D121="",""," - "&amp;Assignments!D121)</f>
        <v/>
      </c>
      <c r="C321" s="5">
        <f>Assignments!L121</f>
        <v/>
      </c>
    </row>
    <row r="322">
      <c r="A322" s="5">
        <f>IF(Assignments!A122="","","Assignment")</f>
        <v/>
      </c>
      <c r="B322" s="5">
        <f>Assignments!A122&amp;IF(Assignments!D122="",""," - "&amp;Assignments!D122)</f>
        <v/>
      </c>
      <c r="C322" s="5">
        <f>Assignments!L122</f>
        <v/>
      </c>
    </row>
    <row r="323">
      <c r="A323" s="5">
        <f>IF(Assignments!A123="","","Assignment")</f>
        <v/>
      </c>
      <c r="B323" s="5">
        <f>Assignments!A123&amp;IF(Assignments!D123="",""," - "&amp;Assignments!D123)</f>
        <v/>
      </c>
      <c r="C323" s="5">
        <f>Assignments!L123</f>
        <v/>
      </c>
    </row>
    <row r="324">
      <c r="A324" s="5">
        <f>IF(Assignments!A124="","","Assignment")</f>
        <v/>
      </c>
      <c r="B324" s="5">
        <f>Assignments!A124&amp;IF(Assignments!D124="",""," - "&amp;Assignments!D124)</f>
        <v/>
      </c>
      <c r="C324" s="5">
        <f>Assignments!L124</f>
        <v/>
      </c>
    </row>
    <row r="325">
      <c r="A325" s="5">
        <f>IF(Assignments!A125="","","Assignment")</f>
        <v/>
      </c>
      <c r="B325" s="5">
        <f>Assignments!A125&amp;IF(Assignments!D125="",""," - "&amp;Assignments!D125)</f>
        <v/>
      </c>
      <c r="C325" s="5">
        <f>Assignments!L125</f>
        <v/>
      </c>
    </row>
    <row r="326">
      <c r="A326" s="5">
        <f>IF(Assignments!A126="","","Assignment")</f>
        <v/>
      </c>
      <c r="B326" s="5">
        <f>Assignments!A126&amp;IF(Assignments!D126="",""," - "&amp;Assignments!D126)</f>
        <v/>
      </c>
      <c r="C326" s="5">
        <f>Assignments!L126</f>
        <v/>
      </c>
    </row>
    <row r="327">
      <c r="A327" s="5">
        <f>IF(Assignments!A127="","","Assignment")</f>
        <v/>
      </c>
      <c r="B327" s="5">
        <f>Assignments!A127&amp;IF(Assignments!D127="",""," - "&amp;Assignments!D127)</f>
        <v/>
      </c>
      <c r="C327" s="5">
        <f>Assignments!L127</f>
        <v/>
      </c>
    </row>
    <row r="328">
      <c r="A328" s="5">
        <f>IF(Assignments!A128="","","Assignment")</f>
        <v/>
      </c>
      <c r="B328" s="5">
        <f>Assignments!A128&amp;IF(Assignments!D128="",""," - "&amp;Assignments!D128)</f>
        <v/>
      </c>
      <c r="C328" s="5">
        <f>Assignments!L128</f>
        <v/>
      </c>
    </row>
    <row r="329">
      <c r="A329" s="5">
        <f>IF(Assignments!A129="","","Assignment")</f>
        <v/>
      </c>
      <c r="B329" s="5">
        <f>Assignments!A129&amp;IF(Assignments!D129="",""," - "&amp;Assignments!D129)</f>
        <v/>
      </c>
      <c r="C329" s="5">
        <f>Assignments!L129</f>
        <v/>
      </c>
    </row>
    <row r="330">
      <c r="A330" s="5">
        <f>IF(Assignments!A130="","","Assignment")</f>
        <v/>
      </c>
      <c r="B330" s="5">
        <f>Assignments!A130&amp;IF(Assignments!D130="",""," - "&amp;Assignments!D130)</f>
        <v/>
      </c>
      <c r="C330" s="5">
        <f>Assignments!L130</f>
        <v/>
      </c>
    </row>
    <row r="331">
      <c r="A331" s="5">
        <f>IF(Assignments!A131="","","Assignment")</f>
        <v/>
      </c>
      <c r="B331" s="5">
        <f>Assignments!A131&amp;IF(Assignments!D131="",""," - "&amp;Assignments!D131)</f>
        <v/>
      </c>
      <c r="C331" s="5">
        <f>Assignments!L131</f>
        <v/>
      </c>
    </row>
    <row r="332">
      <c r="A332" s="5">
        <f>IF(Assignments!A132="","","Assignment")</f>
        <v/>
      </c>
      <c r="B332" s="5">
        <f>Assignments!A132&amp;IF(Assignments!D132="",""," - "&amp;Assignments!D132)</f>
        <v/>
      </c>
      <c r="C332" s="5">
        <f>Assignments!L132</f>
        <v/>
      </c>
    </row>
    <row r="333">
      <c r="A333" s="5">
        <f>IF(Assignments!A133="","","Assignment")</f>
        <v/>
      </c>
      <c r="B333" s="5">
        <f>Assignments!A133&amp;IF(Assignments!D133="",""," - "&amp;Assignments!D133)</f>
        <v/>
      </c>
      <c r="C333" s="5">
        <f>Assignments!L133</f>
        <v/>
      </c>
    </row>
    <row r="334">
      <c r="A334" s="5">
        <f>IF(Assignments!A134="","","Assignment")</f>
        <v/>
      </c>
      <c r="B334" s="5">
        <f>Assignments!A134&amp;IF(Assignments!D134="",""," - "&amp;Assignments!D134)</f>
        <v/>
      </c>
      <c r="C334" s="5">
        <f>Assignments!L134</f>
        <v/>
      </c>
    </row>
    <row r="335">
      <c r="A335" s="5">
        <f>IF(Assignments!A135="","","Assignment")</f>
        <v/>
      </c>
      <c r="B335" s="5">
        <f>Assignments!A135&amp;IF(Assignments!D135="",""," - "&amp;Assignments!D135)</f>
        <v/>
      </c>
      <c r="C335" s="5">
        <f>Assignments!L135</f>
        <v/>
      </c>
    </row>
    <row r="336">
      <c r="A336" s="5">
        <f>IF(Assignments!A136="","","Assignment")</f>
        <v/>
      </c>
      <c r="B336" s="5">
        <f>Assignments!A136&amp;IF(Assignments!D136="",""," - "&amp;Assignments!D136)</f>
        <v/>
      </c>
      <c r="C336" s="5">
        <f>Assignments!L136</f>
        <v/>
      </c>
    </row>
    <row r="337">
      <c r="A337" s="5">
        <f>IF(Assignments!A137="","","Assignment")</f>
        <v/>
      </c>
      <c r="B337" s="5">
        <f>Assignments!A137&amp;IF(Assignments!D137="",""," - "&amp;Assignments!D137)</f>
        <v/>
      </c>
      <c r="C337" s="5">
        <f>Assignments!L137</f>
        <v/>
      </c>
    </row>
    <row r="338">
      <c r="A338" s="5">
        <f>IF(Assignments!A138="","","Assignment")</f>
        <v/>
      </c>
      <c r="B338" s="5">
        <f>Assignments!A138&amp;IF(Assignments!D138="",""," - "&amp;Assignments!D138)</f>
        <v/>
      </c>
      <c r="C338" s="5">
        <f>Assignments!L138</f>
        <v/>
      </c>
    </row>
    <row r="339">
      <c r="A339" s="5">
        <f>IF(Assignments!A139="","","Assignment")</f>
        <v/>
      </c>
      <c r="B339" s="5">
        <f>Assignments!A139&amp;IF(Assignments!D139="",""," - "&amp;Assignments!D139)</f>
        <v/>
      </c>
      <c r="C339" s="5">
        <f>Assignments!L139</f>
        <v/>
      </c>
    </row>
    <row r="340">
      <c r="A340" s="5">
        <f>IF(Assignments!A140="","","Assignment")</f>
        <v/>
      </c>
      <c r="B340" s="5">
        <f>Assignments!A140&amp;IF(Assignments!D140="",""," - "&amp;Assignments!D140)</f>
        <v/>
      </c>
      <c r="C340" s="5">
        <f>Assignments!L140</f>
        <v/>
      </c>
    </row>
    <row r="341">
      <c r="A341" s="5">
        <f>IF(Assignments!A141="","","Assignment")</f>
        <v/>
      </c>
      <c r="B341" s="5">
        <f>Assignments!A141&amp;IF(Assignments!D141="",""," - "&amp;Assignments!D141)</f>
        <v/>
      </c>
      <c r="C341" s="5">
        <f>Assignments!L141</f>
        <v/>
      </c>
    </row>
    <row r="342">
      <c r="A342" s="5">
        <f>IF(Assignments!A142="","","Assignment")</f>
        <v/>
      </c>
      <c r="B342" s="5">
        <f>Assignments!A142&amp;IF(Assignments!D142="",""," - "&amp;Assignments!D142)</f>
        <v/>
      </c>
      <c r="C342" s="5">
        <f>Assignments!L142</f>
        <v/>
      </c>
    </row>
    <row r="343">
      <c r="A343" s="5">
        <f>IF(Assignments!A143="","","Assignment")</f>
        <v/>
      </c>
      <c r="B343" s="5">
        <f>Assignments!A143&amp;IF(Assignments!D143="",""," - "&amp;Assignments!D143)</f>
        <v/>
      </c>
      <c r="C343" s="5">
        <f>Assignments!L143</f>
        <v/>
      </c>
    </row>
    <row r="344">
      <c r="A344" s="5">
        <f>IF(Assignments!A144="","","Assignment")</f>
        <v/>
      </c>
      <c r="B344" s="5">
        <f>Assignments!A144&amp;IF(Assignments!D144="",""," - "&amp;Assignments!D144)</f>
        <v/>
      </c>
      <c r="C344" s="5">
        <f>Assignments!L144</f>
        <v/>
      </c>
    </row>
    <row r="345">
      <c r="A345" s="5">
        <f>IF(Assignments!A145="","","Assignment")</f>
        <v/>
      </c>
      <c r="B345" s="5">
        <f>Assignments!A145&amp;IF(Assignments!D145="",""," - "&amp;Assignments!D145)</f>
        <v/>
      </c>
      <c r="C345" s="5">
        <f>Assignments!L145</f>
        <v/>
      </c>
    </row>
    <row r="346">
      <c r="A346" s="5">
        <f>IF(Assignments!A146="","","Assignment")</f>
        <v/>
      </c>
      <c r="B346" s="5">
        <f>Assignments!A146&amp;IF(Assignments!D146="",""," - "&amp;Assignments!D146)</f>
        <v/>
      </c>
      <c r="C346" s="5">
        <f>Assignments!L146</f>
        <v/>
      </c>
    </row>
    <row r="347">
      <c r="A347" s="5">
        <f>IF(Assignments!A147="","","Assignment")</f>
        <v/>
      </c>
      <c r="B347" s="5">
        <f>Assignments!A147&amp;IF(Assignments!D147="",""," - "&amp;Assignments!D147)</f>
        <v/>
      </c>
      <c r="C347" s="5">
        <f>Assignments!L147</f>
        <v/>
      </c>
    </row>
    <row r="348">
      <c r="A348" s="5">
        <f>IF(Assignments!A148="","","Assignment")</f>
        <v/>
      </c>
      <c r="B348" s="5">
        <f>Assignments!A148&amp;IF(Assignments!D148="",""," - "&amp;Assignments!D148)</f>
        <v/>
      </c>
      <c r="C348" s="5">
        <f>Assignments!L148</f>
        <v/>
      </c>
    </row>
    <row r="349">
      <c r="A349" s="5">
        <f>IF(Assignments!A149="","","Assignment")</f>
        <v/>
      </c>
      <c r="B349" s="5">
        <f>Assignments!A149&amp;IF(Assignments!D149="",""," - "&amp;Assignments!D149)</f>
        <v/>
      </c>
      <c r="C349" s="5">
        <f>Assignments!L149</f>
        <v/>
      </c>
    </row>
    <row r="350">
      <c r="A350" s="5">
        <f>IF(Assignments!A150="","","Assignment")</f>
        <v/>
      </c>
      <c r="B350" s="5">
        <f>Assignments!A150&amp;IF(Assignments!D150="",""," - "&amp;Assignments!D150)</f>
        <v/>
      </c>
      <c r="C350" s="5">
        <f>Assignments!L150</f>
        <v/>
      </c>
    </row>
    <row r="351">
      <c r="A351" s="5">
        <f>IF(Assignments!A151="","","Assignment")</f>
        <v/>
      </c>
      <c r="B351" s="5">
        <f>Assignments!A151&amp;IF(Assignments!D151="",""," - "&amp;Assignments!D151)</f>
        <v/>
      </c>
      <c r="C351" s="5">
        <f>Assignments!L151</f>
        <v/>
      </c>
    </row>
    <row r="352">
      <c r="A352" s="5">
        <f>IF(Assignments!A152="","","Assignment")</f>
        <v/>
      </c>
      <c r="B352" s="5">
        <f>Assignments!A152&amp;IF(Assignments!D152="",""," - "&amp;Assignments!D152)</f>
        <v/>
      </c>
      <c r="C352" s="5">
        <f>Assignments!L152</f>
        <v/>
      </c>
    </row>
    <row r="353">
      <c r="A353" s="5">
        <f>IF(Assignments!A153="","","Assignment")</f>
        <v/>
      </c>
      <c r="B353" s="5">
        <f>Assignments!A153&amp;IF(Assignments!D153="",""," - "&amp;Assignments!D153)</f>
        <v/>
      </c>
      <c r="C353" s="5">
        <f>Assignments!L153</f>
        <v/>
      </c>
    </row>
    <row r="354">
      <c r="A354" s="5">
        <f>IF(Assignments!A154="","","Assignment")</f>
        <v/>
      </c>
      <c r="B354" s="5">
        <f>Assignments!A154&amp;IF(Assignments!D154="",""," - "&amp;Assignments!D154)</f>
        <v/>
      </c>
      <c r="C354" s="5">
        <f>Assignments!L154</f>
        <v/>
      </c>
    </row>
    <row r="355">
      <c r="A355" s="5">
        <f>IF(Assignments!A155="","","Assignment")</f>
        <v/>
      </c>
      <c r="B355" s="5">
        <f>Assignments!A155&amp;IF(Assignments!D155="",""," - "&amp;Assignments!D155)</f>
        <v/>
      </c>
      <c r="C355" s="5">
        <f>Assignments!L155</f>
        <v/>
      </c>
    </row>
    <row r="356">
      <c r="A356" s="5">
        <f>IF(Assignments!A156="","","Assignment")</f>
        <v/>
      </c>
      <c r="B356" s="5">
        <f>Assignments!A156&amp;IF(Assignments!D156="",""," - "&amp;Assignments!D156)</f>
        <v/>
      </c>
      <c r="C356" s="5">
        <f>Assignments!L156</f>
        <v/>
      </c>
    </row>
    <row r="357">
      <c r="A357" s="5">
        <f>IF(Assignments!A157="","","Assignment")</f>
        <v/>
      </c>
      <c r="B357" s="5">
        <f>Assignments!A157&amp;IF(Assignments!D157="",""," - "&amp;Assignments!D157)</f>
        <v/>
      </c>
      <c r="C357" s="5">
        <f>Assignments!L157</f>
        <v/>
      </c>
    </row>
    <row r="358">
      <c r="A358" s="5">
        <f>IF(Assignments!A158="","","Assignment")</f>
        <v/>
      </c>
      <c r="B358" s="5">
        <f>Assignments!A158&amp;IF(Assignments!D158="",""," - "&amp;Assignments!D158)</f>
        <v/>
      </c>
      <c r="C358" s="5">
        <f>Assignments!L158</f>
        <v/>
      </c>
    </row>
    <row r="359">
      <c r="A359" s="5">
        <f>IF(Assignments!A159="","","Assignment")</f>
        <v/>
      </c>
      <c r="B359" s="5">
        <f>Assignments!A159&amp;IF(Assignments!D159="",""," - "&amp;Assignments!D159)</f>
        <v/>
      </c>
      <c r="C359" s="5">
        <f>Assignments!L159</f>
        <v/>
      </c>
    </row>
    <row r="360">
      <c r="A360" s="5">
        <f>IF(Assignments!A160="","","Assignment")</f>
        <v/>
      </c>
      <c r="B360" s="5">
        <f>Assignments!A160&amp;IF(Assignments!D160="",""," - "&amp;Assignments!D160)</f>
        <v/>
      </c>
      <c r="C360" s="5">
        <f>Assignments!L160</f>
        <v/>
      </c>
    </row>
    <row r="361">
      <c r="A361" s="5">
        <f>IF(Assignments!A161="","","Assignment")</f>
        <v/>
      </c>
      <c r="B361" s="5">
        <f>Assignments!A161&amp;IF(Assignments!D161="",""," - "&amp;Assignments!D161)</f>
        <v/>
      </c>
      <c r="C361" s="5">
        <f>Assignments!L161</f>
        <v/>
      </c>
    </row>
    <row r="362">
      <c r="A362" s="5">
        <f>IF(Assignments!A162="","","Assignment")</f>
        <v/>
      </c>
      <c r="B362" s="5">
        <f>Assignments!A162&amp;IF(Assignments!D162="",""," - "&amp;Assignments!D162)</f>
        <v/>
      </c>
      <c r="C362" s="5">
        <f>Assignments!L162</f>
        <v/>
      </c>
    </row>
    <row r="363">
      <c r="A363" s="5">
        <f>IF(Assignments!A163="","","Assignment")</f>
        <v/>
      </c>
      <c r="B363" s="5">
        <f>Assignments!A163&amp;IF(Assignments!D163="",""," - "&amp;Assignments!D163)</f>
        <v/>
      </c>
      <c r="C363" s="5">
        <f>Assignments!L163</f>
        <v/>
      </c>
    </row>
    <row r="364">
      <c r="A364" s="5">
        <f>IF(Assignments!A164="","","Assignment")</f>
        <v/>
      </c>
      <c r="B364" s="5">
        <f>Assignments!A164&amp;IF(Assignments!D164="",""," - "&amp;Assignments!D164)</f>
        <v/>
      </c>
      <c r="C364" s="5">
        <f>Assignments!L164</f>
        <v/>
      </c>
    </row>
    <row r="365">
      <c r="A365" s="5">
        <f>IF(Assignments!A165="","","Assignment")</f>
        <v/>
      </c>
      <c r="B365" s="5">
        <f>Assignments!A165&amp;IF(Assignments!D165="",""," - "&amp;Assignments!D165)</f>
        <v/>
      </c>
      <c r="C365" s="5">
        <f>Assignments!L165</f>
        <v/>
      </c>
    </row>
    <row r="366">
      <c r="A366" s="5">
        <f>IF(Assignments!A166="","","Assignment")</f>
        <v/>
      </c>
      <c r="B366" s="5">
        <f>Assignments!A166&amp;IF(Assignments!D166="",""," - "&amp;Assignments!D166)</f>
        <v/>
      </c>
      <c r="C366" s="5">
        <f>Assignments!L166</f>
        <v/>
      </c>
    </row>
    <row r="367">
      <c r="A367" s="5">
        <f>IF(Assignments!A167="","","Assignment")</f>
        <v/>
      </c>
      <c r="B367" s="5">
        <f>Assignments!A167&amp;IF(Assignments!D167="",""," - "&amp;Assignments!D167)</f>
        <v/>
      </c>
      <c r="C367" s="5">
        <f>Assignments!L167</f>
        <v/>
      </c>
    </row>
    <row r="368">
      <c r="A368" s="5">
        <f>IF(Assignments!A168="","","Assignment")</f>
        <v/>
      </c>
      <c r="B368" s="5">
        <f>Assignments!A168&amp;IF(Assignments!D168="",""," - "&amp;Assignments!D168)</f>
        <v/>
      </c>
      <c r="C368" s="5">
        <f>Assignments!L168</f>
        <v/>
      </c>
    </row>
    <row r="369">
      <c r="A369" s="5">
        <f>IF(Assignments!A169="","","Assignment")</f>
        <v/>
      </c>
      <c r="B369" s="5">
        <f>Assignments!A169&amp;IF(Assignments!D169="",""," - "&amp;Assignments!D169)</f>
        <v/>
      </c>
      <c r="C369" s="5">
        <f>Assignments!L169</f>
        <v/>
      </c>
    </row>
    <row r="370">
      <c r="A370" s="5">
        <f>IF(Assignments!A170="","","Assignment")</f>
        <v/>
      </c>
      <c r="B370" s="5">
        <f>Assignments!A170&amp;IF(Assignments!D170="",""," - "&amp;Assignments!D170)</f>
        <v/>
      </c>
      <c r="C370" s="5">
        <f>Assignments!L170</f>
        <v/>
      </c>
    </row>
    <row r="371">
      <c r="A371" s="5">
        <f>IF(Assignments!A171="","","Assignment")</f>
        <v/>
      </c>
      <c r="B371" s="5">
        <f>Assignments!A171&amp;IF(Assignments!D171="",""," - "&amp;Assignments!D171)</f>
        <v/>
      </c>
      <c r="C371" s="5">
        <f>Assignments!L171</f>
        <v/>
      </c>
    </row>
    <row r="372">
      <c r="A372" s="5">
        <f>IF(Assignments!A172="","","Assignment")</f>
        <v/>
      </c>
      <c r="B372" s="5">
        <f>Assignments!A172&amp;IF(Assignments!D172="",""," - "&amp;Assignments!D172)</f>
        <v/>
      </c>
      <c r="C372" s="5">
        <f>Assignments!L172</f>
        <v/>
      </c>
    </row>
    <row r="373">
      <c r="A373" s="5">
        <f>IF(Assignments!A173="","","Assignment")</f>
        <v/>
      </c>
      <c r="B373" s="5">
        <f>Assignments!A173&amp;IF(Assignments!D173="",""," - "&amp;Assignments!D173)</f>
        <v/>
      </c>
      <c r="C373" s="5">
        <f>Assignments!L173</f>
        <v/>
      </c>
    </row>
    <row r="374">
      <c r="A374" s="5">
        <f>IF(Assignments!A174="","","Assignment")</f>
        <v/>
      </c>
      <c r="B374" s="5">
        <f>Assignments!A174&amp;IF(Assignments!D174="",""," - "&amp;Assignments!D174)</f>
        <v/>
      </c>
      <c r="C374" s="5">
        <f>Assignments!L174</f>
        <v/>
      </c>
    </row>
    <row r="375">
      <c r="A375" s="5">
        <f>IF(Assignments!A175="","","Assignment")</f>
        <v/>
      </c>
      <c r="B375" s="5">
        <f>Assignments!A175&amp;IF(Assignments!D175="",""," - "&amp;Assignments!D175)</f>
        <v/>
      </c>
      <c r="C375" s="5">
        <f>Assignments!L175</f>
        <v/>
      </c>
    </row>
    <row r="376">
      <c r="A376" s="5">
        <f>IF(Assignments!A176="","","Assignment")</f>
        <v/>
      </c>
      <c r="B376" s="5">
        <f>Assignments!A176&amp;IF(Assignments!D176="",""," - "&amp;Assignments!D176)</f>
        <v/>
      </c>
      <c r="C376" s="5">
        <f>Assignments!L176</f>
        <v/>
      </c>
    </row>
    <row r="377">
      <c r="A377" s="5">
        <f>IF(Assignments!A177="","","Assignment")</f>
        <v/>
      </c>
      <c r="B377" s="5">
        <f>Assignments!A177&amp;IF(Assignments!D177="",""," - "&amp;Assignments!D177)</f>
        <v/>
      </c>
      <c r="C377" s="5">
        <f>Assignments!L177</f>
        <v/>
      </c>
    </row>
    <row r="378">
      <c r="A378" s="5">
        <f>IF(Assignments!A178="","","Assignment")</f>
        <v/>
      </c>
      <c r="B378" s="5">
        <f>Assignments!A178&amp;IF(Assignments!D178="",""," - "&amp;Assignments!D178)</f>
        <v/>
      </c>
      <c r="C378" s="5">
        <f>Assignments!L178</f>
        <v/>
      </c>
    </row>
    <row r="379">
      <c r="A379" s="5">
        <f>IF(Assignments!A179="","","Assignment")</f>
        <v/>
      </c>
      <c r="B379" s="5">
        <f>Assignments!A179&amp;IF(Assignments!D179="",""," - "&amp;Assignments!D179)</f>
        <v/>
      </c>
      <c r="C379" s="5">
        <f>Assignments!L179</f>
        <v/>
      </c>
    </row>
    <row r="380">
      <c r="A380" s="5">
        <f>IF(Assignments!A180="","","Assignment")</f>
        <v/>
      </c>
      <c r="B380" s="5">
        <f>Assignments!A180&amp;IF(Assignments!D180="",""," - "&amp;Assignments!D180)</f>
        <v/>
      </c>
      <c r="C380" s="5">
        <f>Assignments!L180</f>
        <v/>
      </c>
    </row>
    <row r="381">
      <c r="A381" s="5">
        <f>IF(Assignments!A181="","","Assignment")</f>
        <v/>
      </c>
      <c r="B381" s="5">
        <f>Assignments!A181&amp;IF(Assignments!D181="",""," - "&amp;Assignments!D181)</f>
        <v/>
      </c>
      <c r="C381" s="5">
        <f>Assignments!L181</f>
        <v/>
      </c>
    </row>
    <row r="382">
      <c r="A382" s="5">
        <f>IF(Assignments!A182="","","Assignment")</f>
        <v/>
      </c>
      <c r="B382" s="5">
        <f>Assignments!A182&amp;IF(Assignments!D182="",""," - "&amp;Assignments!D182)</f>
        <v/>
      </c>
      <c r="C382" s="5">
        <f>Assignments!L182</f>
        <v/>
      </c>
    </row>
    <row r="383">
      <c r="A383" s="5">
        <f>IF(Assignments!A183="","","Assignment")</f>
        <v/>
      </c>
      <c r="B383" s="5">
        <f>Assignments!A183&amp;IF(Assignments!D183="",""," - "&amp;Assignments!D183)</f>
        <v/>
      </c>
      <c r="C383" s="5">
        <f>Assignments!L183</f>
        <v/>
      </c>
    </row>
    <row r="384">
      <c r="A384" s="5">
        <f>IF(Assignments!A184="","","Assignment")</f>
        <v/>
      </c>
      <c r="B384" s="5">
        <f>Assignments!A184&amp;IF(Assignments!D184="",""," - "&amp;Assignments!D184)</f>
        <v/>
      </c>
      <c r="C384" s="5">
        <f>Assignments!L184</f>
        <v/>
      </c>
    </row>
    <row r="385">
      <c r="A385" s="5">
        <f>IF(Assignments!A185="","","Assignment")</f>
        <v/>
      </c>
      <c r="B385" s="5">
        <f>Assignments!A185&amp;IF(Assignments!D185="",""," - "&amp;Assignments!D185)</f>
        <v/>
      </c>
      <c r="C385" s="5">
        <f>Assignments!L185</f>
        <v/>
      </c>
    </row>
    <row r="386">
      <c r="A386" s="5">
        <f>IF(Assignments!A186="","","Assignment")</f>
        <v/>
      </c>
      <c r="B386" s="5">
        <f>Assignments!A186&amp;IF(Assignments!D186="",""," - "&amp;Assignments!D186)</f>
        <v/>
      </c>
      <c r="C386" s="5">
        <f>Assignments!L186</f>
        <v/>
      </c>
    </row>
    <row r="387">
      <c r="A387" s="5">
        <f>IF(Assignments!A187="","","Assignment")</f>
        <v/>
      </c>
      <c r="B387" s="5">
        <f>Assignments!A187&amp;IF(Assignments!D187="",""," - "&amp;Assignments!D187)</f>
        <v/>
      </c>
      <c r="C387" s="5">
        <f>Assignments!L187</f>
        <v/>
      </c>
    </row>
    <row r="388">
      <c r="A388" s="5">
        <f>IF(Assignments!A188="","","Assignment")</f>
        <v/>
      </c>
      <c r="B388" s="5">
        <f>Assignments!A188&amp;IF(Assignments!D188="",""," - "&amp;Assignments!D188)</f>
        <v/>
      </c>
      <c r="C388" s="5">
        <f>Assignments!L188</f>
        <v/>
      </c>
    </row>
    <row r="389">
      <c r="A389" s="5">
        <f>IF(Assignments!A189="","","Assignment")</f>
        <v/>
      </c>
      <c r="B389" s="5">
        <f>Assignments!A189&amp;IF(Assignments!D189="",""," - "&amp;Assignments!D189)</f>
        <v/>
      </c>
      <c r="C389" s="5">
        <f>Assignments!L189</f>
        <v/>
      </c>
    </row>
    <row r="390">
      <c r="A390" s="5">
        <f>IF(Assignments!A190="","","Assignment")</f>
        <v/>
      </c>
      <c r="B390" s="5">
        <f>Assignments!A190&amp;IF(Assignments!D190="",""," - "&amp;Assignments!D190)</f>
        <v/>
      </c>
      <c r="C390" s="5">
        <f>Assignments!L190</f>
        <v/>
      </c>
    </row>
    <row r="391">
      <c r="A391" s="5">
        <f>IF(Assignments!A191="","","Assignment")</f>
        <v/>
      </c>
      <c r="B391" s="5">
        <f>Assignments!A191&amp;IF(Assignments!D191="",""," - "&amp;Assignments!D191)</f>
        <v/>
      </c>
      <c r="C391" s="5">
        <f>Assignments!L191</f>
        <v/>
      </c>
    </row>
    <row r="392">
      <c r="A392" s="5">
        <f>IF(Assignments!A192="","","Assignment")</f>
        <v/>
      </c>
      <c r="B392" s="5">
        <f>Assignments!A192&amp;IF(Assignments!D192="",""," - "&amp;Assignments!D192)</f>
        <v/>
      </c>
      <c r="C392" s="5">
        <f>Assignments!L192</f>
        <v/>
      </c>
    </row>
    <row r="393">
      <c r="A393" s="5">
        <f>IF(Assignments!A193="","","Assignment")</f>
        <v/>
      </c>
      <c r="B393" s="5">
        <f>Assignments!A193&amp;IF(Assignments!D193="",""," - "&amp;Assignments!D193)</f>
        <v/>
      </c>
      <c r="C393" s="5">
        <f>Assignments!L193</f>
        <v/>
      </c>
    </row>
    <row r="394">
      <c r="A394" s="5">
        <f>IF(Assignments!A194="","","Assignment")</f>
        <v/>
      </c>
      <c r="B394" s="5">
        <f>Assignments!A194&amp;IF(Assignments!D194="",""," - "&amp;Assignments!D194)</f>
        <v/>
      </c>
      <c r="C394" s="5">
        <f>Assignments!L194</f>
        <v/>
      </c>
    </row>
    <row r="395">
      <c r="A395" s="5">
        <f>IF(Assignments!A195="","","Assignment")</f>
        <v/>
      </c>
      <c r="B395" s="5">
        <f>Assignments!A195&amp;IF(Assignments!D195="",""," - "&amp;Assignments!D195)</f>
        <v/>
      </c>
      <c r="C395" s="5">
        <f>Assignments!L195</f>
        <v/>
      </c>
    </row>
    <row r="396">
      <c r="A396" s="5">
        <f>IF(Assignments!A196="","","Assignment")</f>
        <v/>
      </c>
      <c r="B396" s="5">
        <f>Assignments!A196&amp;IF(Assignments!D196="",""," - "&amp;Assignments!D196)</f>
        <v/>
      </c>
      <c r="C396" s="5">
        <f>Assignments!L196</f>
        <v/>
      </c>
    </row>
    <row r="397">
      <c r="A397" s="5">
        <f>IF(Assignments!A197="","","Assignment")</f>
        <v/>
      </c>
      <c r="B397" s="5">
        <f>Assignments!A197&amp;IF(Assignments!D197="",""," - "&amp;Assignments!D197)</f>
        <v/>
      </c>
      <c r="C397" s="5">
        <f>Assignments!L197</f>
        <v/>
      </c>
    </row>
    <row r="398">
      <c r="A398" s="5">
        <f>IF(Assignments!A198="","","Assignment")</f>
        <v/>
      </c>
      <c r="B398" s="5">
        <f>Assignments!A198&amp;IF(Assignments!D198="",""," - "&amp;Assignments!D198)</f>
        <v/>
      </c>
      <c r="C398" s="5">
        <f>Assignments!L198</f>
        <v/>
      </c>
    </row>
    <row r="399">
      <c r="A399" s="5">
        <f>IF(Assignments!A199="","","Assignment")</f>
        <v/>
      </c>
      <c r="B399" s="5">
        <f>Assignments!A199&amp;IF(Assignments!D199="",""," - "&amp;Assignments!D199)</f>
        <v/>
      </c>
      <c r="C399" s="5">
        <f>Assignments!L199</f>
        <v/>
      </c>
    </row>
    <row r="400">
      <c r="A400" s="5">
        <f>IF(Assignments!A200="","","Assignment")</f>
        <v/>
      </c>
      <c r="B400" s="5">
        <f>Assignments!A200&amp;IF(Assignments!D200="",""," - "&amp;Assignments!D200)</f>
        <v/>
      </c>
      <c r="C400" s="5">
        <f>Assignments!L200</f>
        <v/>
      </c>
    </row>
    <row r="401">
      <c r="A401" s="5">
        <f>IF(Assignments!A201="","","Assignment")</f>
        <v/>
      </c>
      <c r="B401" s="5">
        <f>Assignments!A201&amp;IF(Assignments!D201="",""," - "&amp;Assignments!D201)</f>
        <v/>
      </c>
      <c r="C401" s="5">
        <f>Assignments!L201</f>
        <v/>
      </c>
    </row>
  </sheetData>
  <autoFilter ref="A1:C401"/>
  <pageMargins left="0.3" right="0.3" top="0.5" bottom="0.5" header="0.2" footer="0.2"/>
  <printOptions horizontalCentered="1"/>
  <pageSetup orientation="landscape" fitToWidth="1" fitToHeight="0"/>
</worksheet>
</file>